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30" windowWidth="12900" windowHeight="132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265" i="1"/>
  <c r="AG265"/>
  <c r="AB265"/>
  <c r="AA265"/>
  <c r="Z265"/>
  <c r="Y265"/>
  <c r="AC265"/>
  <c r="AD265"/>
  <c r="X265"/>
  <c r="W265"/>
  <c r="V265"/>
  <c r="C265"/>
  <c r="AA43"/>
  <c r="C188"/>
  <c r="I188"/>
  <c r="J188"/>
  <c r="AG188"/>
  <c r="G188"/>
  <c r="K188"/>
  <c r="X188"/>
  <c r="L188"/>
  <c r="AA188"/>
  <c r="M188"/>
  <c r="N188"/>
  <c r="O188"/>
  <c r="P188"/>
  <c r="Y188"/>
  <c r="Q188"/>
  <c r="R188"/>
  <c r="S188"/>
  <c r="V188"/>
  <c r="Z188"/>
  <c r="AB188"/>
  <c r="C182"/>
  <c r="AH182"/>
  <c r="I182"/>
  <c r="J182"/>
  <c r="AG182"/>
  <c r="G182" s="1"/>
  <c r="K182"/>
  <c r="L182"/>
  <c r="M182"/>
  <c r="N182"/>
  <c r="W182"/>
  <c r="O182"/>
  <c r="P182"/>
  <c r="Q182"/>
  <c r="R182"/>
  <c r="S182"/>
  <c r="C180"/>
  <c r="I180"/>
  <c r="W180"/>
  <c r="J180"/>
  <c r="AG180"/>
  <c r="K180"/>
  <c r="AA180"/>
  <c r="L180"/>
  <c r="M180"/>
  <c r="N180"/>
  <c r="O180"/>
  <c r="P180"/>
  <c r="Q180"/>
  <c r="R180"/>
  <c r="S180"/>
  <c r="V180"/>
  <c r="Y180"/>
  <c r="Z180"/>
  <c r="AB180"/>
  <c r="C178"/>
  <c r="I178"/>
  <c r="W178"/>
  <c r="J178"/>
  <c r="AG178"/>
  <c r="K178"/>
  <c r="AA178"/>
  <c r="L178"/>
  <c r="M178"/>
  <c r="N178"/>
  <c r="O178"/>
  <c r="P178"/>
  <c r="Q178"/>
  <c r="R178"/>
  <c r="S178"/>
  <c r="V178"/>
  <c r="Y178"/>
  <c r="Z178"/>
  <c r="AB178"/>
  <c r="C177"/>
  <c r="I177"/>
  <c r="W177"/>
  <c r="J177"/>
  <c r="AG177"/>
  <c r="K177"/>
  <c r="AA177"/>
  <c r="L177"/>
  <c r="M177"/>
  <c r="N177"/>
  <c r="O177"/>
  <c r="P177"/>
  <c r="Q177"/>
  <c r="R177"/>
  <c r="S177"/>
  <c r="Y177"/>
  <c r="AB177"/>
  <c r="C175"/>
  <c r="I175"/>
  <c r="W175"/>
  <c r="J175"/>
  <c r="AG175"/>
  <c r="K175"/>
  <c r="AA175"/>
  <c r="L175"/>
  <c r="M175"/>
  <c r="N175"/>
  <c r="O175"/>
  <c r="P175"/>
  <c r="Q175"/>
  <c r="R175"/>
  <c r="S175"/>
  <c r="V175"/>
  <c r="Y175"/>
  <c r="Z175"/>
  <c r="AB175"/>
  <c r="C174"/>
  <c r="I174"/>
  <c r="J174"/>
  <c r="AG174"/>
  <c r="G174" s="1"/>
  <c r="K174"/>
  <c r="Y174"/>
  <c r="L174"/>
  <c r="M174"/>
  <c r="N174"/>
  <c r="O174"/>
  <c r="P174"/>
  <c r="Q174"/>
  <c r="R174"/>
  <c r="Z174"/>
  <c r="S174"/>
  <c r="V174"/>
  <c r="AB174"/>
  <c r="C173"/>
  <c r="I173"/>
  <c r="J173"/>
  <c r="AG173"/>
  <c r="K173"/>
  <c r="X173"/>
  <c r="L173"/>
  <c r="M173"/>
  <c r="N173"/>
  <c r="O173"/>
  <c r="W173"/>
  <c r="P173"/>
  <c r="Q173"/>
  <c r="R173"/>
  <c r="S173"/>
  <c r="V173"/>
  <c r="Y173"/>
  <c r="Z173"/>
  <c r="AA173"/>
  <c r="AB173"/>
  <c r="C168"/>
  <c r="I168"/>
  <c r="W168"/>
  <c r="J168"/>
  <c r="AG168"/>
  <c r="K168"/>
  <c r="AA168"/>
  <c r="L168"/>
  <c r="M168"/>
  <c r="N168"/>
  <c r="O168"/>
  <c r="P168"/>
  <c r="Q168"/>
  <c r="R168"/>
  <c r="S168"/>
  <c r="V168"/>
  <c r="Y168"/>
  <c r="Z168"/>
  <c r="AB168"/>
  <c r="C167"/>
  <c r="I167"/>
  <c r="W167"/>
  <c r="J167"/>
  <c r="AG167"/>
  <c r="K167"/>
  <c r="AA167"/>
  <c r="L167"/>
  <c r="M167"/>
  <c r="N167"/>
  <c r="O167"/>
  <c r="P167"/>
  <c r="Q167"/>
  <c r="R167"/>
  <c r="S167"/>
  <c r="V167"/>
  <c r="Y167"/>
  <c r="Z167"/>
  <c r="AB167"/>
  <c r="S163"/>
  <c r="R163"/>
  <c r="Q163"/>
  <c r="P163"/>
  <c r="O163"/>
  <c r="N163"/>
  <c r="M163"/>
  <c r="L163"/>
  <c r="K163"/>
  <c r="AA163"/>
  <c r="J163"/>
  <c r="AG163"/>
  <c r="G163" s="1"/>
  <c r="I163"/>
  <c r="W163"/>
  <c r="C163"/>
  <c r="C162"/>
  <c r="I162"/>
  <c r="W162"/>
  <c r="J162"/>
  <c r="AG162"/>
  <c r="F162" s="1"/>
  <c r="K162"/>
  <c r="AA162"/>
  <c r="L162"/>
  <c r="M162"/>
  <c r="N162"/>
  <c r="O162"/>
  <c r="P162"/>
  <c r="Q162"/>
  <c r="R162"/>
  <c r="S162"/>
  <c r="V162"/>
  <c r="Y162"/>
  <c r="Z162"/>
  <c r="AB162"/>
  <c r="C160"/>
  <c r="I160"/>
  <c r="W160"/>
  <c r="J160"/>
  <c r="AG160"/>
  <c r="K160"/>
  <c r="AA160"/>
  <c r="L160"/>
  <c r="M160"/>
  <c r="N160"/>
  <c r="O160"/>
  <c r="P160"/>
  <c r="Q160"/>
  <c r="R160"/>
  <c r="S160"/>
  <c r="V160"/>
  <c r="Y160"/>
  <c r="Z160"/>
  <c r="AB160"/>
  <c r="C158"/>
  <c r="I158"/>
  <c r="J158"/>
  <c r="AG158"/>
  <c r="F158" s="1"/>
  <c r="K158"/>
  <c r="X158"/>
  <c r="L158"/>
  <c r="AA158"/>
  <c r="M158"/>
  <c r="N158"/>
  <c r="O158"/>
  <c r="P158"/>
  <c r="Q158"/>
  <c r="R158"/>
  <c r="S158"/>
  <c r="V158"/>
  <c r="Z158"/>
  <c r="C156"/>
  <c r="I156"/>
  <c r="W156"/>
  <c r="J156"/>
  <c r="AG156"/>
  <c r="F156" s="1"/>
  <c r="K156"/>
  <c r="AA156"/>
  <c r="L156"/>
  <c r="M156"/>
  <c r="N156"/>
  <c r="O156"/>
  <c r="P156"/>
  <c r="Q156"/>
  <c r="R156"/>
  <c r="S156"/>
  <c r="V156"/>
  <c r="Y156"/>
  <c r="Z156"/>
  <c r="AB156"/>
  <c r="C149"/>
  <c r="I149"/>
  <c r="W149"/>
  <c r="J149"/>
  <c r="AG149"/>
  <c r="K149"/>
  <c r="AA149"/>
  <c r="L149"/>
  <c r="M149"/>
  <c r="N149"/>
  <c r="O149"/>
  <c r="P149"/>
  <c r="Q149"/>
  <c r="R149"/>
  <c r="S149"/>
  <c r="V149"/>
  <c r="Y149"/>
  <c r="Z149"/>
  <c r="AB149"/>
  <c r="C145"/>
  <c r="I145"/>
  <c r="J145"/>
  <c r="AG145"/>
  <c r="K145"/>
  <c r="L145"/>
  <c r="M145"/>
  <c r="N145"/>
  <c r="O145"/>
  <c r="W145"/>
  <c r="P145"/>
  <c r="Q145"/>
  <c r="R145"/>
  <c r="S145"/>
  <c r="V145"/>
  <c r="Y145"/>
  <c r="Z145"/>
  <c r="AA145"/>
  <c r="AB145"/>
  <c r="C142"/>
  <c r="I142"/>
  <c r="W142"/>
  <c r="J142"/>
  <c r="AG142"/>
  <c r="K142"/>
  <c r="AA142"/>
  <c r="L142"/>
  <c r="M142"/>
  <c r="N142"/>
  <c r="O142"/>
  <c r="P142"/>
  <c r="Q142"/>
  <c r="R142"/>
  <c r="S142"/>
  <c r="V142"/>
  <c r="Y142"/>
  <c r="Z142"/>
  <c r="AB142"/>
  <c r="C134"/>
  <c r="I134"/>
  <c r="W134"/>
  <c r="J134"/>
  <c r="AG134"/>
  <c r="G134" s="1"/>
  <c r="K134"/>
  <c r="AA134"/>
  <c r="L134"/>
  <c r="M134"/>
  <c r="N134"/>
  <c r="O134"/>
  <c r="P134"/>
  <c r="Q134"/>
  <c r="R134"/>
  <c r="S134"/>
  <c r="V134"/>
  <c r="Y134"/>
  <c r="Z134"/>
  <c r="AB134"/>
  <c r="C131"/>
  <c r="I131"/>
  <c r="W131"/>
  <c r="J131"/>
  <c r="AG131"/>
  <c r="K131"/>
  <c r="AA131"/>
  <c r="L131"/>
  <c r="M131"/>
  <c r="N131"/>
  <c r="O131"/>
  <c r="P131"/>
  <c r="Q131"/>
  <c r="R131"/>
  <c r="S131"/>
  <c r="Y131"/>
  <c r="AB131"/>
  <c r="C128"/>
  <c r="I128"/>
  <c r="J128"/>
  <c r="AG128"/>
  <c r="K128"/>
  <c r="W128"/>
  <c r="L128"/>
  <c r="M128"/>
  <c r="N128"/>
  <c r="O128"/>
  <c r="P128"/>
  <c r="Q128"/>
  <c r="R128"/>
  <c r="S128"/>
  <c r="V128"/>
  <c r="Y128"/>
  <c r="Z128"/>
  <c r="AB128"/>
  <c r="C124"/>
  <c r="I124"/>
  <c r="W124"/>
  <c r="J124"/>
  <c r="AG124"/>
  <c r="G124" s="1"/>
  <c r="K124"/>
  <c r="AA124"/>
  <c r="L124"/>
  <c r="M124"/>
  <c r="N124"/>
  <c r="O124"/>
  <c r="P124"/>
  <c r="Q124"/>
  <c r="R124"/>
  <c r="S124"/>
  <c r="V124"/>
  <c r="Y124"/>
  <c r="Z124"/>
  <c r="AB124"/>
  <c r="C123"/>
  <c r="I123"/>
  <c r="J123"/>
  <c r="AG123"/>
  <c r="AH123"/>
  <c r="K123"/>
  <c r="L123"/>
  <c r="M123"/>
  <c r="N123"/>
  <c r="W123"/>
  <c r="O123"/>
  <c r="P123"/>
  <c r="Q123"/>
  <c r="R123"/>
  <c r="S123"/>
  <c r="C122"/>
  <c r="I122"/>
  <c r="J122"/>
  <c r="AG122"/>
  <c r="G122" s="1"/>
  <c r="K122"/>
  <c r="W122"/>
  <c r="L122"/>
  <c r="M122"/>
  <c r="N122"/>
  <c r="O122"/>
  <c r="P122"/>
  <c r="Q122"/>
  <c r="R122"/>
  <c r="S122"/>
  <c r="V122"/>
  <c r="Y122"/>
  <c r="Z122"/>
  <c r="AB122"/>
  <c r="C115"/>
  <c r="I115"/>
  <c r="W115"/>
  <c r="J115"/>
  <c r="AG115"/>
  <c r="F115"/>
  <c r="K115"/>
  <c r="AA115"/>
  <c r="L115"/>
  <c r="M115"/>
  <c r="N115"/>
  <c r="O115"/>
  <c r="P115"/>
  <c r="Q115"/>
  <c r="R115"/>
  <c r="S115"/>
  <c r="V115"/>
  <c r="Y115"/>
  <c r="Z115"/>
  <c r="AB115"/>
  <c r="C111"/>
  <c r="I111"/>
  <c r="J111"/>
  <c r="AG111"/>
  <c r="K111"/>
  <c r="W111"/>
  <c r="L111"/>
  <c r="M111"/>
  <c r="N111"/>
  <c r="O111"/>
  <c r="P111"/>
  <c r="Q111"/>
  <c r="R111"/>
  <c r="S111"/>
  <c r="V111"/>
  <c r="Y111"/>
  <c r="Z111"/>
  <c r="AB111"/>
  <c r="G103"/>
  <c r="F103"/>
  <c r="I103"/>
  <c r="V103"/>
  <c r="J103"/>
  <c r="K103"/>
  <c r="L103"/>
  <c r="M103"/>
  <c r="Z103"/>
  <c r="N103"/>
  <c r="O103"/>
  <c r="P103"/>
  <c r="Q103"/>
  <c r="R103"/>
  <c r="S103"/>
  <c r="I97"/>
  <c r="J97"/>
  <c r="V97"/>
  <c r="K97"/>
  <c r="Z97"/>
  <c r="L97"/>
  <c r="M97"/>
  <c r="N97"/>
  <c r="O97"/>
  <c r="P97"/>
  <c r="Q97"/>
  <c r="R97"/>
  <c r="S97"/>
  <c r="X97"/>
  <c r="Y97"/>
  <c r="AC97"/>
  <c r="AD97"/>
  <c r="AB97"/>
  <c r="I93"/>
  <c r="J93"/>
  <c r="AH93"/>
  <c r="K93"/>
  <c r="L93"/>
  <c r="X93"/>
  <c r="M93"/>
  <c r="N93"/>
  <c r="O93"/>
  <c r="P93"/>
  <c r="W93"/>
  <c r="Q93"/>
  <c r="R93"/>
  <c r="S93"/>
  <c r="V93"/>
  <c r="Z93"/>
  <c r="AA93"/>
  <c r="I92"/>
  <c r="J92"/>
  <c r="AH92"/>
  <c r="K92"/>
  <c r="L92"/>
  <c r="X92"/>
  <c r="M92"/>
  <c r="N92"/>
  <c r="O92"/>
  <c r="P92"/>
  <c r="W92"/>
  <c r="Q92"/>
  <c r="R92"/>
  <c r="S92"/>
  <c r="V92"/>
  <c r="Z92"/>
  <c r="AA92"/>
  <c r="C91"/>
  <c r="I91"/>
  <c r="W91"/>
  <c r="J91"/>
  <c r="AG91"/>
  <c r="G91" s="1"/>
  <c r="K91"/>
  <c r="AA91"/>
  <c r="L91"/>
  <c r="M91"/>
  <c r="N91"/>
  <c r="O91"/>
  <c r="P91"/>
  <c r="Q91"/>
  <c r="R91"/>
  <c r="S91"/>
  <c r="V91"/>
  <c r="Y91"/>
  <c r="Z91"/>
  <c r="AB91"/>
  <c r="C93"/>
  <c r="C92"/>
  <c r="C90"/>
  <c r="I90"/>
  <c r="W90"/>
  <c r="J90"/>
  <c r="AG90"/>
  <c r="F90" s="1"/>
  <c r="K90"/>
  <c r="AA90"/>
  <c r="L90"/>
  <c r="M90"/>
  <c r="N90"/>
  <c r="O90"/>
  <c r="P90"/>
  <c r="Q90"/>
  <c r="R90"/>
  <c r="S90"/>
  <c r="V90"/>
  <c r="Y90"/>
  <c r="Z90"/>
  <c r="AB90"/>
  <c r="C86"/>
  <c r="C85"/>
  <c r="S86"/>
  <c r="R86"/>
  <c r="Q86"/>
  <c r="P86"/>
  <c r="O86"/>
  <c r="N86"/>
  <c r="M86"/>
  <c r="L86"/>
  <c r="K86"/>
  <c r="J86"/>
  <c r="AG86"/>
  <c r="F86" s="1"/>
  <c r="I86"/>
  <c r="G82"/>
  <c r="F82"/>
  <c r="C82"/>
  <c r="C81"/>
  <c r="I82"/>
  <c r="J82"/>
  <c r="V82"/>
  <c r="K82"/>
  <c r="AA82"/>
  <c r="L82"/>
  <c r="M82"/>
  <c r="N82"/>
  <c r="Z82"/>
  <c r="O82"/>
  <c r="P82"/>
  <c r="Q82"/>
  <c r="R82"/>
  <c r="S82"/>
  <c r="X82"/>
  <c r="Y82"/>
  <c r="AC82"/>
  <c r="AD82"/>
  <c r="AB82"/>
  <c r="G81"/>
  <c r="F81"/>
  <c r="I81"/>
  <c r="V81"/>
  <c r="J81"/>
  <c r="K81"/>
  <c r="L81"/>
  <c r="M81"/>
  <c r="Z81"/>
  <c r="N81"/>
  <c r="O81"/>
  <c r="P81"/>
  <c r="Q81"/>
  <c r="R81"/>
  <c r="S81"/>
  <c r="W81"/>
  <c r="AA81"/>
  <c r="G76"/>
  <c r="F76"/>
  <c r="I76"/>
  <c r="J76"/>
  <c r="V76"/>
  <c r="K76"/>
  <c r="Z76"/>
  <c r="L76"/>
  <c r="M76"/>
  <c r="N76"/>
  <c r="AA76"/>
  <c r="O76"/>
  <c r="P76"/>
  <c r="Q76"/>
  <c r="R76"/>
  <c r="S76"/>
  <c r="X76"/>
  <c r="Y76"/>
  <c r="AC76"/>
  <c r="AD76"/>
  <c r="AB76"/>
  <c r="S69"/>
  <c r="R69"/>
  <c r="Q69"/>
  <c r="P69"/>
  <c r="O69"/>
  <c r="N69"/>
  <c r="M69"/>
  <c r="L69"/>
  <c r="K69"/>
  <c r="AA69"/>
  <c r="J69"/>
  <c r="AG69"/>
  <c r="I69"/>
  <c r="W69"/>
  <c r="C66"/>
  <c r="I66"/>
  <c r="W66"/>
  <c r="J66"/>
  <c r="AG66"/>
  <c r="F66" s="1"/>
  <c r="K66"/>
  <c r="AA66"/>
  <c r="L66"/>
  <c r="M66"/>
  <c r="N66"/>
  <c r="O66"/>
  <c r="P66"/>
  <c r="Q66"/>
  <c r="R66"/>
  <c r="S66"/>
  <c r="V66"/>
  <c r="Y66"/>
  <c r="Z66"/>
  <c r="AB66"/>
  <c r="C63"/>
  <c r="I63"/>
  <c r="J63"/>
  <c r="AG63"/>
  <c r="F63"/>
  <c r="K63"/>
  <c r="W63"/>
  <c r="L63"/>
  <c r="M63"/>
  <c r="N63"/>
  <c r="O63"/>
  <c r="P63"/>
  <c r="Q63"/>
  <c r="R63"/>
  <c r="S63"/>
  <c r="V63"/>
  <c r="Y63"/>
  <c r="Z63"/>
  <c r="AB63"/>
  <c r="G56"/>
  <c r="F56"/>
  <c r="I56"/>
  <c r="V56"/>
  <c r="J56"/>
  <c r="K56"/>
  <c r="Z56"/>
  <c r="L56"/>
  <c r="M56"/>
  <c r="Y56"/>
  <c r="N56"/>
  <c r="O56"/>
  <c r="P56"/>
  <c r="Q56"/>
  <c r="R56"/>
  <c r="S56"/>
  <c r="W56"/>
  <c r="AA56"/>
  <c r="C55"/>
  <c r="I55"/>
  <c r="W55"/>
  <c r="J55"/>
  <c r="AG55"/>
  <c r="F55" s="1"/>
  <c r="K55"/>
  <c r="AA55"/>
  <c r="L55"/>
  <c r="M55"/>
  <c r="N55"/>
  <c r="O55"/>
  <c r="P55"/>
  <c r="Q55"/>
  <c r="R55"/>
  <c r="S55"/>
  <c r="Y55"/>
  <c r="AB55"/>
  <c r="I50"/>
  <c r="W50"/>
  <c r="J50"/>
  <c r="AH50"/>
  <c r="K50"/>
  <c r="X50"/>
  <c r="L50"/>
  <c r="M50"/>
  <c r="N50"/>
  <c r="O50"/>
  <c r="P50"/>
  <c r="Q50"/>
  <c r="R50"/>
  <c r="S50"/>
  <c r="AB50"/>
  <c r="C44"/>
  <c r="I44"/>
  <c r="W44"/>
  <c r="J44"/>
  <c r="AG44"/>
  <c r="F44" s="1"/>
  <c r="K44"/>
  <c r="AA44"/>
  <c r="L44"/>
  <c r="M44"/>
  <c r="N44"/>
  <c r="O44"/>
  <c r="P44"/>
  <c r="Q44"/>
  <c r="R44"/>
  <c r="S44"/>
  <c r="V44"/>
  <c r="Y44"/>
  <c r="Z44"/>
  <c r="AB44"/>
  <c r="C31"/>
  <c r="AH31"/>
  <c r="I31"/>
  <c r="J31"/>
  <c r="AG31"/>
  <c r="F31" s="1"/>
  <c r="K31"/>
  <c r="X31"/>
  <c r="L31"/>
  <c r="M31"/>
  <c r="N31"/>
  <c r="O31"/>
  <c r="P31"/>
  <c r="Q31"/>
  <c r="R31"/>
  <c r="S31"/>
  <c r="AH23"/>
  <c r="S23"/>
  <c r="R23"/>
  <c r="Q23"/>
  <c r="P23"/>
  <c r="O23"/>
  <c r="N23"/>
  <c r="M23"/>
  <c r="L23"/>
  <c r="Z23"/>
  <c r="K23"/>
  <c r="AA23"/>
  <c r="J23"/>
  <c r="AG23"/>
  <c r="F23" s="1"/>
  <c r="I23"/>
  <c r="W23"/>
  <c r="C23"/>
  <c r="C21"/>
  <c r="I21"/>
  <c r="J21"/>
  <c r="AG21"/>
  <c r="F21" s="1"/>
  <c r="K21"/>
  <c r="L21"/>
  <c r="X21"/>
  <c r="M21"/>
  <c r="N21"/>
  <c r="O21"/>
  <c r="P21"/>
  <c r="Q21"/>
  <c r="R21"/>
  <c r="S21"/>
  <c r="V21"/>
  <c r="W21"/>
  <c r="Z21"/>
  <c r="AA21"/>
  <c r="C15"/>
  <c r="I15"/>
  <c r="W15"/>
  <c r="J15"/>
  <c r="AG15"/>
  <c r="K15"/>
  <c r="AA15"/>
  <c r="L15"/>
  <c r="M15"/>
  <c r="N15"/>
  <c r="O15"/>
  <c r="P15"/>
  <c r="Q15"/>
  <c r="R15"/>
  <c r="S15"/>
  <c r="V15"/>
  <c r="Y15"/>
  <c r="Z15"/>
  <c r="AB15"/>
  <c r="AU4"/>
  <c r="AV4"/>
  <c r="J28"/>
  <c r="AW4"/>
  <c r="AX4"/>
  <c r="L8"/>
  <c r="AY4"/>
  <c r="AZ4"/>
  <c r="N28"/>
  <c r="BA4"/>
  <c r="BB4"/>
  <c r="P8"/>
  <c r="BC4"/>
  <c r="BD4"/>
  <c r="R28"/>
  <c r="BE4"/>
  <c r="C7"/>
  <c r="AH7"/>
  <c r="V7"/>
  <c r="W7"/>
  <c r="X7"/>
  <c r="Y7"/>
  <c r="Z7"/>
  <c r="AA7"/>
  <c r="AB7"/>
  <c r="AC7"/>
  <c r="AD7"/>
  <c r="AG7"/>
  <c r="AL7"/>
  <c r="C8"/>
  <c r="I8"/>
  <c r="K8"/>
  <c r="M8"/>
  <c r="O8"/>
  <c r="Q8"/>
  <c r="S8"/>
  <c r="AL8"/>
  <c r="AL19"/>
  <c r="C9"/>
  <c r="I9"/>
  <c r="K9"/>
  <c r="M9"/>
  <c r="O9"/>
  <c r="Q9"/>
  <c r="S9"/>
  <c r="AL9"/>
  <c r="AL20"/>
  <c r="C10"/>
  <c r="AG10"/>
  <c r="V10"/>
  <c r="W10"/>
  <c r="X10"/>
  <c r="AC10"/>
  <c r="AD10"/>
  <c r="Y10"/>
  <c r="Z10"/>
  <c r="AA10"/>
  <c r="AB10"/>
  <c r="AH10"/>
  <c r="AL10"/>
  <c r="C11"/>
  <c r="I11"/>
  <c r="J11"/>
  <c r="V11"/>
  <c r="K11"/>
  <c r="L11"/>
  <c r="Y11"/>
  <c r="M11"/>
  <c r="N11"/>
  <c r="Z11"/>
  <c r="O11"/>
  <c r="P11"/>
  <c r="Q11"/>
  <c r="R11"/>
  <c r="S11"/>
  <c r="X11"/>
  <c r="AB11"/>
  <c r="AL11"/>
  <c r="C12"/>
  <c r="I12"/>
  <c r="J12"/>
  <c r="V12"/>
  <c r="K12"/>
  <c r="L12"/>
  <c r="Y12"/>
  <c r="M12"/>
  <c r="N12"/>
  <c r="Z12"/>
  <c r="O12"/>
  <c r="P12"/>
  <c r="Q12"/>
  <c r="R12"/>
  <c r="S12"/>
  <c r="X12"/>
  <c r="AB12"/>
  <c r="AL12"/>
  <c r="C13"/>
  <c r="I13"/>
  <c r="J13"/>
  <c r="V13"/>
  <c r="K13"/>
  <c r="L13"/>
  <c r="Y13"/>
  <c r="AC13"/>
  <c r="AD13"/>
  <c r="M13"/>
  <c r="N13"/>
  <c r="Z13"/>
  <c r="O13"/>
  <c r="P13"/>
  <c r="Q13"/>
  <c r="R13"/>
  <c r="S13"/>
  <c r="X13"/>
  <c r="AB13"/>
  <c r="AL13"/>
  <c r="C14"/>
  <c r="I14"/>
  <c r="J14"/>
  <c r="V14"/>
  <c r="K14"/>
  <c r="L14"/>
  <c r="Y14"/>
  <c r="M14"/>
  <c r="N14"/>
  <c r="Z14"/>
  <c r="O14"/>
  <c r="P14"/>
  <c r="Q14"/>
  <c r="R14"/>
  <c r="S14"/>
  <c r="X14"/>
  <c r="AB14"/>
  <c r="AL14"/>
  <c r="C16"/>
  <c r="I16"/>
  <c r="J16"/>
  <c r="V16"/>
  <c r="K16"/>
  <c r="L16"/>
  <c r="Y16"/>
  <c r="M16"/>
  <c r="N16"/>
  <c r="Z16"/>
  <c r="O16"/>
  <c r="P16"/>
  <c r="Q16"/>
  <c r="R16"/>
  <c r="S16"/>
  <c r="X16"/>
  <c r="AB16"/>
  <c r="AL16"/>
  <c r="C17"/>
  <c r="I17"/>
  <c r="J17"/>
  <c r="V17"/>
  <c r="K17"/>
  <c r="L17"/>
  <c r="Y17"/>
  <c r="AC17"/>
  <c r="AD17"/>
  <c r="M17"/>
  <c r="N17"/>
  <c r="Z17"/>
  <c r="O17"/>
  <c r="P17"/>
  <c r="Q17"/>
  <c r="R17"/>
  <c r="S17"/>
  <c r="X17"/>
  <c r="AB17"/>
  <c r="AL17"/>
  <c r="C18"/>
  <c r="I18"/>
  <c r="J18"/>
  <c r="V18"/>
  <c r="K18"/>
  <c r="L18"/>
  <c r="Y18"/>
  <c r="AC18"/>
  <c r="AD18"/>
  <c r="M18"/>
  <c r="N18"/>
  <c r="Z18"/>
  <c r="O18"/>
  <c r="P18"/>
  <c r="Q18"/>
  <c r="R18"/>
  <c r="S18"/>
  <c r="X18"/>
  <c r="AB18"/>
  <c r="AL18"/>
  <c r="AM18"/>
  <c r="AN18"/>
  <c r="C19"/>
  <c r="I19"/>
  <c r="J19"/>
  <c r="W19"/>
  <c r="K19"/>
  <c r="AA19"/>
  <c r="L19"/>
  <c r="X19"/>
  <c r="M19"/>
  <c r="N19"/>
  <c r="O19"/>
  <c r="P19"/>
  <c r="Q19"/>
  <c r="R19"/>
  <c r="S19"/>
  <c r="V19"/>
  <c r="Z19"/>
  <c r="AH19"/>
  <c r="AM19"/>
  <c r="AN19"/>
  <c r="C20"/>
  <c r="I20"/>
  <c r="J20"/>
  <c r="V20"/>
  <c r="K20"/>
  <c r="L20"/>
  <c r="Y20"/>
  <c r="AC20"/>
  <c r="AD20"/>
  <c r="M20"/>
  <c r="N20"/>
  <c r="Z20"/>
  <c r="O20"/>
  <c r="P20"/>
  <c r="Q20"/>
  <c r="R20"/>
  <c r="S20"/>
  <c r="X20"/>
  <c r="AB20"/>
  <c r="AM20"/>
  <c r="AN20"/>
  <c r="AH21"/>
  <c r="AL21"/>
  <c r="AM21"/>
  <c r="AN21"/>
  <c r="C22"/>
  <c r="I22"/>
  <c r="J22"/>
  <c r="K22"/>
  <c r="L22"/>
  <c r="M22"/>
  <c r="N22"/>
  <c r="O22"/>
  <c r="P22"/>
  <c r="Q22"/>
  <c r="R22"/>
  <c r="S22"/>
  <c r="AL22"/>
  <c r="AM22"/>
  <c r="AN22"/>
  <c r="C24"/>
  <c r="I24"/>
  <c r="J24"/>
  <c r="V24"/>
  <c r="K24"/>
  <c r="AA24"/>
  <c r="L24"/>
  <c r="Y24"/>
  <c r="AC24"/>
  <c r="AD24"/>
  <c r="M24"/>
  <c r="N24"/>
  <c r="Z24"/>
  <c r="O24"/>
  <c r="P24"/>
  <c r="Q24"/>
  <c r="R24"/>
  <c r="S24"/>
  <c r="X24"/>
  <c r="AB24"/>
  <c r="AL24"/>
  <c r="AM24"/>
  <c r="AN24"/>
  <c r="C25"/>
  <c r="I25"/>
  <c r="J25"/>
  <c r="W25"/>
  <c r="K25"/>
  <c r="L25"/>
  <c r="X25"/>
  <c r="M25"/>
  <c r="N25"/>
  <c r="O25"/>
  <c r="P25"/>
  <c r="Q25"/>
  <c r="R25"/>
  <c r="S25"/>
  <c r="V25"/>
  <c r="Z25"/>
  <c r="AH25"/>
  <c r="AL25"/>
  <c r="AM25"/>
  <c r="AN25"/>
  <c r="C26"/>
  <c r="AG26"/>
  <c r="G26" s="1"/>
  <c r="V26"/>
  <c r="W26"/>
  <c r="X26"/>
  <c r="Y26"/>
  <c r="Z26"/>
  <c r="AA26"/>
  <c r="AB26"/>
  <c r="AC26"/>
  <c r="AD26"/>
  <c r="AL26"/>
  <c r="AM26"/>
  <c r="AN26"/>
  <c r="C27"/>
  <c r="I27"/>
  <c r="K27"/>
  <c r="M27"/>
  <c r="O27"/>
  <c r="Q27"/>
  <c r="S27"/>
  <c r="AL27"/>
  <c r="AM27"/>
  <c r="AN27"/>
  <c r="C28"/>
  <c r="I28"/>
  <c r="K28"/>
  <c r="M28"/>
  <c r="O28"/>
  <c r="Q28"/>
  <c r="S28"/>
  <c r="AL28"/>
  <c r="AN28"/>
  <c r="C29"/>
  <c r="I29"/>
  <c r="J29"/>
  <c r="W29"/>
  <c r="K29"/>
  <c r="L29"/>
  <c r="X29"/>
  <c r="M29"/>
  <c r="N29"/>
  <c r="O29"/>
  <c r="P29"/>
  <c r="Q29"/>
  <c r="R29"/>
  <c r="S29"/>
  <c r="V29"/>
  <c r="Z29"/>
  <c r="AH29"/>
  <c r="AL29"/>
  <c r="C30"/>
  <c r="I30"/>
  <c r="J30"/>
  <c r="W30"/>
  <c r="K30"/>
  <c r="L30"/>
  <c r="X30"/>
  <c r="M30"/>
  <c r="N30"/>
  <c r="O30"/>
  <c r="P30"/>
  <c r="Q30"/>
  <c r="R30"/>
  <c r="S30"/>
  <c r="V30"/>
  <c r="Z30"/>
  <c r="AH30"/>
  <c r="C32"/>
  <c r="I32"/>
  <c r="J32"/>
  <c r="W32"/>
  <c r="K32"/>
  <c r="L32"/>
  <c r="X32"/>
  <c r="M32"/>
  <c r="N32"/>
  <c r="O32"/>
  <c r="P32"/>
  <c r="Q32"/>
  <c r="R32"/>
  <c r="S32"/>
  <c r="V32"/>
  <c r="Z32"/>
  <c r="AH32"/>
  <c r="C33"/>
  <c r="I33"/>
  <c r="K33"/>
  <c r="L33"/>
  <c r="M33"/>
  <c r="O33"/>
  <c r="P33"/>
  <c r="Q33"/>
  <c r="S33"/>
  <c r="AN33"/>
  <c r="C34"/>
  <c r="I34"/>
  <c r="K34"/>
  <c r="L34"/>
  <c r="M34"/>
  <c r="O34"/>
  <c r="P34"/>
  <c r="Q34"/>
  <c r="S34"/>
  <c r="AN34"/>
  <c r="AH35"/>
  <c r="AN35"/>
  <c r="C36"/>
  <c r="I36"/>
  <c r="K36"/>
  <c r="L36"/>
  <c r="M36"/>
  <c r="O36"/>
  <c r="P36"/>
  <c r="Q36"/>
  <c r="S36"/>
  <c r="AN36"/>
  <c r="C37"/>
  <c r="I37"/>
  <c r="V37"/>
  <c r="J37"/>
  <c r="K37"/>
  <c r="W37"/>
  <c r="L37"/>
  <c r="M37"/>
  <c r="N37"/>
  <c r="O37"/>
  <c r="P37"/>
  <c r="Q37"/>
  <c r="R37"/>
  <c r="S37"/>
  <c r="Y37"/>
  <c r="AG37"/>
  <c r="F37" s="1"/>
  <c r="AH37"/>
  <c r="AM37"/>
  <c r="AN37"/>
  <c r="C38"/>
  <c r="I38"/>
  <c r="J38"/>
  <c r="V38"/>
  <c r="K38"/>
  <c r="L38"/>
  <c r="Y38"/>
  <c r="M38"/>
  <c r="N38"/>
  <c r="Z38"/>
  <c r="O38"/>
  <c r="P38"/>
  <c r="Q38"/>
  <c r="R38"/>
  <c r="S38"/>
  <c r="X38"/>
  <c r="AB38"/>
  <c r="AM38"/>
  <c r="AN38"/>
  <c r="C39"/>
  <c r="I39"/>
  <c r="AG39"/>
  <c r="G39" s="1"/>
  <c r="J39"/>
  <c r="K39"/>
  <c r="X39"/>
  <c r="L39"/>
  <c r="M39"/>
  <c r="Y39"/>
  <c r="AC39"/>
  <c r="N39"/>
  <c r="O39"/>
  <c r="P39"/>
  <c r="Q39"/>
  <c r="R39"/>
  <c r="S39"/>
  <c r="W39"/>
  <c r="AA39"/>
  <c r="AH39"/>
  <c r="AM39"/>
  <c r="AN39"/>
  <c r="C40"/>
  <c r="I40"/>
  <c r="J40"/>
  <c r="W40"/>
  <c r="K40"/>
  <c r="L40"/>
  <c r="X40"/>
  <c r="M40"/>
  <c r="N40"/>
  <c r="O40"/>
  <c r="P40"/>
  <c r="Q40"/>
  <c r="R40"/>
  <c r="S40"/>
  <c r="V40"/>
  <c r="Z40"/>
  <c r="AH40"/>
  <c r="AM40"/>
  <c r="AN40"/>
  <c r="C41"/>
  <c r="I41"/>
  <c r="V41"/>
  <c r="J41"/>
  <c r="K41"/>
  <c r="W41"/>
  <c r="L41"/>
  <c r="M41"/>
  <c r="N41"/>
  <c r="O41"/>
  <c r="P41"/>
  <c r="Q41"/>
  <c r="R41"/>
  <c r="S41"/>
  <c r="Y41"/>
  <c r="AG41"/>
  <c r="AH41"/>
  <c r="AM41"/>
  <c r="AN41"/>
  <c r="C42"/>
  <c r="I42"/>
  <c r="J42"/>
  <c r="V42"/>
  <c r="K42"/>
  <c r="L42"/>
  <c r="Y42"/>
  <c r="AC42"/>
  <c r="AD42"/>
  <c r="M42"/>
  <c r="N42"/>
  <c r="Z42"/>
  <c r="O42"/>
  <c r="P42"/>
  <c r="Q42"/>
  <c r="R42"/>
  <c r="S42"/>
  <c r="X42"/>
  <c r="AB42"/>
  <c r="C45"/>
  <c r="I45"/>
  <c r="V45"/>
  <c r="J45"/>
  <c r="K45"/>
  <c r="W45"/>
  <c r="L45"/>
  <c r="M45"/>
  <c r="N45"/>
  <c r="O45"/>
  <c r="P45"/>
  <c r="Q45"/>
  <c r="R45"/>
  <c r="S45"/>
  <c r="Y45"/>
  <c r="AG45"/>
  <c r="AH45"/>
  <c r="C46"/>
  <c r="I46"/>
  <c r="J46"/>
  <c r="W46"/>
  <c r="K46"/>
  <c r="L46"/>
  <c r="M46"/>
  <c r="N46"/>
  <c r="O46"/>
  <c r="P46"/>
  <c r="Q46"/>
  <c r="R46"/>
  <c r="S46"/>
  <c r="V46"/>
  <c r="Z46"/>
  <c r="AH46"/>
  <c r="AL46"/>
  <c r="I47"/>
  <c r="J47"/>
  <c r="K47"/>
  <c r="L47"/>
  <c r="M47"/>
  <c r="N47"/>
  <c r="O47"/>
  <c r="P47"/>
  <c r="Q47"/>
  <c r="R47"/>
  <c r="S47"/>
  <c r="C48"/>
  <c r="I48"/>
  <c r="J48"/>
  <c r="K48"/>
  <c r="L48"/>
  <c r="M48"/>
  <c r="N48"/>
  <c r="O48"/>
  <c r="Y48"/>
  <c r="P48"/>
  <c r="Q48"/>
  <c r="R48"/>
  <c r="S48"/>
  <c r="AG48"/>
  <c r="G48" s="1"/>
  <c r="AH48"/>
  <c r="I49"/>
  <c r="J49"/>
  <c r="AH49"/>
  <c r="K49"/>
  <c r="L49"/>
  <c r="M49"/>
  <c r="N49"/>
  <c r="O49"/>
  <c r="P49"/>
  <c r="Q49"/>
  <c r="R49"/>
  <c r="S49"/>
  <c r="C51"/>
  <c r="I51"/>
  <c r="J51"/>
  <c r="K51"/>
  <c r="L51"/>
  <c r="M51"/>
  <c r="N51"/>
  <c r="O51"/>
  <c r="P51"/>
  <c r="Q51"/>
  <c r="R51"/>
  <c r="AB51"/>
  <c r="S51"/>
  <c r="C52"/>
  <c r="I52"/>
  <c r="J52"/>
  <c r="K52"/>
  <c r="L52"/>
  <c r="M52"/>
  <c r="N52"/>
  <c r="O52"/>
  <c r="P52"/>
  <c r="Q52"/>
  <c r="R52"/>
  <c r="S52"/>
  <c r="AG52"/>
  <c r="AH52"/>
  <c r="C53"/>
  <c r="I53"/>
  <c r="J53"/>
  <c r="W53"/>
  <c r="K53"/>
  <c r="L53"/>
  <c r="M53"/>
  <c r="N53"/>
  <c r="O53"/>
  <c r="P53"/>
  <c r="Q53"/>
  <c r="R53"/>
  <c r="S53"/>
  <c r="V53"/>
  <c r="Z53"/>
  <c r="AH53"/>
  <c r="C54"/>
  <c r="I54"/>
  <c r="W54"/>
  <c r="J54"/>
  <c r="K54"/>
  <c r="L54"/>
  <c r="M54"/>
  <c r="N54"/>
  <c r="O54"/>
  <c r="P54"/>
  <c r="Q54"/>
  <c r="R54"/>
  <c r="S54"/>
  <c r="AA54"/>
  <c r="AH54"/>
  <c r="C57"/>
  <c r="I57"/>
  <c r="J57"/>
  <c r="K57"/>
  <c r="L57"/>
  <c r="M57"/>
  <c r="N57"/>
  <c r="O57"/>
  <c r="P57"/>
  <c r="Q57"/>
  <c r="R57"/>
  <c r="S57"/>
  <c r="AM57"/>
  <c r="AN57"/>
  <c r="C58"/>
  <c r="I58"/>
  <c r="W58"/>
  <c r="J58"/>
  <c r="K58"/>
  <c r="L58"/>
  <c r="M58"/>
  <c r="N58"/>
  <c r="O58"/>
  <c r="P58"/>
  <c r="Q58"/>
  <c r="R58"/>
  <c r="S58"/>
  <c r="AA58"/>
  <c r="AH58"/>
  <c r="AM58"/>
  <c r="AN58"/>
  <c r="C59"/>
  <c r="I59"/>
  <c r="J59"/>
  <c r="W59"/>
  <c r="K59"/>
  <c r="L59"/>
  <c r="M59"/>
  <c r="N59"/>
  <c r="O59"/>
  <c r="P59"/>
  <c r="Q59"/>
  <c r="R59"/>
  <c r="S59"/>
  <c r="V59"/>
  <c r="Z59"/>
  <c r="AH59"/>
  <c r="AM59"/>
  <c r="AN59"/>
  <c r="C60"/>
  <c r="I60"/>
  <c r="J60"/>
  <c r="K60"/>
  <c r="L60"/>
  <c r="M60"/>
  <c r="N60"/>
  <c r="O60"/>
  <c r="P60"/>
  <c r="Q60"/>
  <c r="R60"/>
  <c r="S60"/>
  <c r="AG60"/>
  <c r="AH60"/>
  <c r="AM60"/>
  <c r="AN60"/>
  <c r="C61"/>
  <c r="I61"/>
  <c r="J61"/>
  <c r="K61"/>
  <c r="L61"/>
  <c r="Y61"/>
  <c r="M61"/>
  <c r="N61"/>
  <c r="O61"/>
  <c r="P61"/>
  <c r="Q61"/>
  <c r="R61"/>
  <c r="S61"/>
  <c r="X61"/>
  <c r="AB61"/>
  <c r="AM61"/>
  <c r="AN61"/>
  <c r="C62"/>
  <c r="I62"/>
  <c r="J62"/>
  <c r="K62"/>
  <c r="X62"/>
  <c r="L62"/>
  <c r="M62"/>
  <c r="N62"/>
  <c r="O62"/>
  <c r="P62"/>
  <c r="Q62"/>
  <c r="R62"/>
  <c r="S62"/>
  <c r="W62"/>
  <c r="AA62"/>
  <c r="AH62"/>
  <c r="AM62"/>
  <c r="AN62"/>
  <c r="AM63"/>
  <c r="AN63"/>
  <c r="AM64"/>
  <c r="AN64"/>
  <c r="C65"/>
  <c r="I65"/>
  <c r="J65"/>
  <c r="K65"/>
  <c r="L65"/>
  <c r="M65"/>
  <c r="N65"/>
  <c r="O65"/>
  <c r="P65"/>
  <c r="Q65"/>
  <c r="R65"/>
  <c r="S65"/>
  <c r="V65"/>
  <c r="Z65"/>
  <c r="AH65"/>
  <c r="AM65"/>
  <c r="AN65"/>
  <c r="C68"/>
  <c r="I68"/>
  <c r="V68"/>
  <c r="J68"/>
  <c r="K68"/>
  <c r="L68"/>
  <c r="M68"/>
  <c r="N68"/>
  <c r="O68"/>
  <c r="P68"/>
  <c r="Q68"/>
  <c r="R68"/>
  <c r="S68"/>
  <c r="Y68"/>
  <c r="AG68"/>
  <c r="AH68"/>
  <c r="C70"/>
  <c r="I70"/>
  <c r="J70"/>
  <c r="K70"/>
  <c r="L70"/>
  <c r="M70"/>
  <c r="N70"/>
  <c r="O70"/>
  <c r="P70"/>
  <c r="Q70"/>
  <c r="R70"/>
  <c r="S70"/>
  <c r="V70"/>
  <c r="Z70"/>
  <c r="AH70"/>
  <c r="C71"/>
  <c r="I71"/>
  <c r="W71"/>
  <c r="J71"/>
  <c r="K71"/>
  <c r="L71"/>
  <c r="M71"/>
  <c r="N71"/>
  <c r="O71"/>
  <c r="P71"/>
  <c r="Q71"/>
  <c r="R71"/>
  <c r="S71"/>
  <c r="AA71"/>
  <c r="AH71"/>
  <c r="C72"/>
  <c r="I72"/>
  <c r="J72"/>
  <c r="K72"/>
  <c r="L72"/>
  <c r="Y72"/>
  <c r="M72"/>
  <c r="N72"/>
  <c r="O72"/>
  <c r="P72"/>
  <c r="Q72"/>
  <c r="R72"/>
  <c r="S72"/>
  <c r="X72"/>
  <c r="AB72"/>
  <c r="C73"/>
  <c r="I73"/>
  <c r="V73"/>
  <c r="J73"/>
  <c r="K73"/>
  <c r="L73"/>
  <c r="M73"/>
  <c r="N73"/>
  <c r="O73"/>
  <c r="P73"/>
  <c r="Q73"/>
  <c r="R73"/>
  <c r="S73"/>
  <c r="Y73"/>
  <c r="AG73"/>
  <c r="G73" s="1"/>
  <c r="AH73"/>
  <c r="C74"/>
  <c r="I74"/>
  <c r="J74"/>
  <c r="K74"/>
  <c r="L74"/>
  <c r="M74"/>
  <c r="N74"/>
  <c r="O74"/>
  <c r="P74"/>
  <c r="Q74"/>
  <c r="R74"/>
  <c r="S74"/>
  <c r="V74"/>
  <c r="AH74"/>
  <c r="C75"/>
  <c r="I75"/>
  <c r="J75"/>
  <c r="K75"/>
  <c r="X75"/>
  <c r="L75"/>
  <c r="M75"/>
  <c r="N75"/>
  <c r="O75"/>
  <c r="P75"/>
  <c r="Q75"/>
  <c r="R75"/>
  <c r="S75"/>
  <c r="W75"/>
  <c r="AA75"/>
  <c r="AH75"/>
  <c r="I77"/>
  <c r="J77"/>
  <c r="AG77"/>
  <c r="G77" s="1"/>
  <c r="K77"/>
  <c r="Y77"/>
  <c r="L77"/>
  <c r="M77"/>
  <c r="N77"/>
  <c r="O77"/>
  <c r="P77"/>
  <c r="Q77"/>
  <c r="R77"/>
  <c r="S77"/>
  <c r="AH77"/>
  <c r="C78"/>
  <c r="I78"/>
  <c r="J78"/>
  <c r="W78"/>
  <c r="K78"/>
  <c r="L78"/>
  <c r="Z78"/>
  <c r="M78"/>
  <c r="N78"/>
  <c r="O78"/>
  <c r="P78"/>
  <c r="Q78"/>
  <c r="R78"/>
  <c r="S78"/>
  <c r="V78"/>
  <c r="AH78"/>
  <c r="C79"/>
  <c r="V79"/>
  <c r="W79"/>
  <c r="X79"/>
  <c r="AC79"/>
  <c r="AD79"/>
  <c r="Y79"/>
  <c r="Z79"/>
  <c r="AA79"/>
  <c r="AB79"/>
  <c r="AG79"/>
  <c r="AH79"/>
  <c r="C80"/>
  <c r="I80"/>
  <c r="J80"/>
  <c r="K80"/>
  <c r="X80"/>
  <c r="L80"/>
  <c r="M80"/>
  <c r="N80"/>
  <c r="O80"/>
  <c r="P80"/>
  <c r="Q80"/>
  <c r="R80"/>
  <c r="S80"/>
  <c r="W80"/>
  <c r="AA80"/>
  <c r="AH80"/>
  <c r="C83"/>
  <c r="AH83"/>
  <c r="I83"/>
  <c r="J83"/>
  <c r="K83"/>
  <c r="L83"/>
  <c r="Y83"/>
  <c r="AC83"/>
  <c r="M83"/>
  <c r="N83"/>
  <c r="O83"/>
  <c r="P83"/>
  <c r="Q83"/>
  <c r="R83"/>
  <c r="S83"/>
  <c r="V83"/>
  <c r="X83"/>
  <c r="Z83"/>
  <c r="AB83"/>
  <c r="AD83"/>
  <c r="AE83"/>
  <c r="C84"/>
  <c r="I84"/>
  <c r="J84"/>
  <c r="K84"/>
  <c r="AA84"/>
  <c r="L84"/>
  <c r="M84"/>
  <c r="N84"/>
  <c r="O84"/>
  <c r="Y84"/>
  <c r="P84"/>
  <c r="Q84"/>
  <c r="R84"/>
  <c r="S84"/>
  <c r="W84"/>
  <c r="AG84"/>
  <c r="G84" s="1"/>
  <c r="AH84"/>
  <c r="I85"/>
  <c r="J85"/>
  <c r="AG85"/>
  <c r="F85" s="1"/>
  <c r="K85"/>
  <c r="L85"/>
  <c r="M85"/>
  <c r="N85"/>
  <c r="O85"/>
  <c r="P85"/>
  <c r="Q85"/>
  <c r="R85"/>
  <c r="S85"/>
  <c r="AH85"/>
  <c r="C87"/>
  <c r="I87"/>
  <c r="J87"/>
  <c r="K87"/>
  <c r="L87"/>
  <c r="AB87"/>
  <c r="M87"/>
  <c r="N87"/>
  <c r="O87"/>
  <c r="P87"/>
  <c r="Q87"/>
  <c r="R87"/>
  <c r="V87"/>
  <c r="S87"/>
  <c r="X87"/>
  <c r="Z87"/>
  <c r="AH87"/>
  <c r="C88"/>
  <c r="I88"/>
  <c r="J88"/>
  <c r="AH88"/>
  <c r="K88"/>
  <c r="L88"/>
  <c r="M88"/>
  <c r="N88"/>
  <c r="O88"/>
  <c r="P88"/>
  <c r="Q88"/>
  <c r="R88"/>
  <c r="S88"/>
  <c r="AG88"/>
  <c r="C89"/>
  <c r="I89"/>
  <c r="J89"/>
  <c r="V89"/>
  <c r="K89"/>
  <c r="L89"/>
  <c r="AB89"/>
  <c r="M89"/>
  <c r="N89"/>
  <c r="O89"/>
  <c r="P89"/>
  <c r="Q89"/>
  <c r="R89"/>
  <c r="S89"/>
  <c r="X89"/>
  <c r="Z89"/>
  <c r="AH89"/>
  <c r="C94"/>
  <c r="I94"/>
  <c r="W94"/>
  <c r="J94"/>
  <c r="K94"/>
  <c r="L94"/>
  <c r="M94"/>
  <c r="AA94"/>
  <c r="N94"/>
  <c r="O94"/>
  <c r="P94"/>
  <c r="Q94"/>
  <c r="R94"/>
  <c r="S94"/>
  <c r="Y94"/>
  <c r="AG94"/>
  <c r="AH94"/>
  <c r="C95"/>
  <c r="AH95"/>
  <c r="I95"/>
  <c r="J95"/>
  <c r="K95"/>
  <c r="L95"/>
  <c r="M95"/>
  <c r="N95"/>
  <c r="O95"/>
  <c r="P95"/>
  <c r="Q95"/>
  <c r="R95"/>
  <c r="S95"/>
  <c r="X95"/>
  <c r="C96"/>
  <c r="I96"/>
  <c r="W96"/>
  <c r="J96"/>
  <c r="K96"/>
  <c r="L96"/>
  <c r="M96"/>
  <c r="AA96"/>
  <c r="N96"/>
  <c r="O96"/>
  <c r="P96"/>
  <c r="Q96"/>
  <c r="R96"/>
  <c r="S96"/>
  <c r="Y96"/>
  <c r="AG96"/>
  <c r="AH96"/>
  <c r="C98"/>
  <c r="I98"/>
  <c r="J98"/>
  <c r="V98"/>
  <c r="K98"/>
  <c r="L98"/>
  <c r="AB98"/>
  <c r="M98"/>
  <c r="N98"/>
  <c r="O98"/>
  <c r="P98"/>
  <c r="Q98"/>
  <c r="R98"/>
  <c r="S98"/>
  <c r="X98"/>
  <c r="Z98"/>
  <c r="AH98"/>
  <c r="C99"/>
  <c r="I99"/>
  <c r="W99"/>
  <c r="J99"/>
  <c r="K99"/>
  <c r="L99"/>
  <c r="M99"/>
  <c r="AA99"/>
  <c r="N99"/>
  <c r="O99"/>
  <c r="P99"/>
  <c r="Q99"/>
  <c r="R99"/>
  <c r="S99"/>
  <c r="Y99"/>
  <c r="AH99"/>
  <c r="C100"/>
  <c r="I100"/>
  <c r="J100"/>
  <c r="W100"/>
  <c r="K100"/>
  <c r="V100"/>
  <c r="L100"/>
  <c r="M100"/>
  <c r="N100"/>
  <c r="O100"/>
  <c r="P100"/>
  <c r="Q100"/>
  <c r="R100"/>
  <c r="S100"/>
  <c r="Y100"/>
  <c r="AG100"/>
  <c r="G100" s="1"/>
  <c r="AH100"/>
  <c r="C102"/>
  <c r="I102"/>
  <c r="AG102"/>
  <c r="G102" s="1"/>
  <c r="J102"/>
  <c r="K102"/>
  <c r="X102"/>
  <c r="L102"/>
  <c r="W102"/>
  <c r="M102"/>
  <c r="N102"/>
  <c r="O102"/>
  <c r="P102"/>
  <c r="Q102"/>
  <c r="R102"/>
  <c r="S102"/>
  <c r="V102"/>
  <c r="Z102"/>
  <c r="AH102"/>
  <c r="C104"/>
  <c r="I104"/>
  <c r="V104"/>
  <c r="J104"/>
  <c r="AH104"/>
  <c r="K104"/>
  <c r="L104"/>
  <c r="Y104"/>
  <c r="M104"/>
  <c r="X104"/>
  <c r="N104"/>
  <c r="O104"/>
  <c r="P104"/>
  <c r="Q104"/>
  <c r="R104"/>
  <c r="S104"/>
  <c r="W104"/>
  <c r="AA104"/>
  <c r="C105"/>
  <c r="I105"/>
  <c r="V105"/>
  <c r="J105"/>
  <c r="AG105"/>
  <c r="K105"/>
  <c r="AA105"/>
  <c r="L105"/>
  <c r="M105"/>
  <c r="N105"/>
  <c r="Y105"/>
  <c r="O105"/>
  <c r="P105"/>
  <c r="Q105"/>
  <c r="R105"/>
  <c r="S105"/>
  <c r="X105"/>
  <c r="AB105"/>
  <c r="C106"/>
  <c r="I106"/>
  <c r="J106"/>
  <c r="K106"/>
  <c r="L106"/>
  <c r="M106"/>
  <c r="N106"/>
  <c r="O106"/>
  <c r="P106"/>
  <c r="Q106"/>
  <c r="R106"/>
  <c r="S106"/>
  <c r="AG106"/>
  <c r="G106" s="1"/>
  <c r="AH106"/>
  <c r="C107"/>
  <c r="I107"/>
  <c r="AG107"/>
  <c r="G107" s="1"/>
  <c r="J107"/>
  <c r="K107"/>
  <c r="X107"/>
  <c r="L107"/>
  <c r="W107"/>
  <c r="M107"/>
  <c r="N107"/>
  <c r="O107"/>
  <c r="P107"/>
  <c r="Q107"/>
  <c r="R107"/>
  <c r="S107"/>
  <c r="V107"/>
  <c r="Z107"/>
  <c r="AH107"/>
  <c r="C108"/>
  <c r="I108"/>
  <c r="V108"/>
  <c r="J108"/>
  <c r="AH108"/>
  <c r="K108"/>
  <c r="L108"/>
  <c r="Y108"/>
  <c r="M108"/>
  <c r="X108"/>
  <c r="N108"/>
  <c r="O108"/>
  <c r="P108"/>
  <c r="Q108"/>
  <c r="R108"/>
  <c r="S108"/>
  <c r="W108"/>
  <c r="AA108"/>
  <c r="C109"/>
  <c r="I109"/>
  <c r="V109"/>
  <c r="J109"/>
  <c r="AG109"/>
  <c r="K109"/>
  <c r="AA109"/>
  <c r="L109"/>
  <c r="M109"/>
  <c r="N109"/>
  <c r="Y109"/>
  <c r="O109"/>
  <c r="P109"/>
  <c r="Q109"/>
  <c r="R109"/>
  <c r="S109"/>
  <c r="X109"/>
  <c r="AB109"/>
  <c r="C110"/>
  <c r="I110"/>
  <c r="J110"/>
  <c r="W110"/>
  <c r="K110"/>
  <c r="V110"/>
  <c r="L110"/>
  <c r="M110"/>
  <c r="N110"/>
  <c r="O110"/>
  <c r="P110"/>
  <c r="Q110"/>
  <c r="R110"/>
  <c r="S110"/>
  <c r="Y110"/>
  <c r="AG110"/>
  <c r="AH110"/>
  <c r="I112"/>
  <c r="J112"/>
  <c r="AH112"/>
  <c r="K112"/>
  <c r="L112"/>
  <c r="M112"/>
  <c r="AA112"/>
  <c r="N112"/>
  <c r="O112"/>
  <c r="P112"/>
  <c r="Q112"/>
  <c r="R112"/>
  <c r="S112"/>
  <c r="C113"/>
  <c r="I113"/>
  <c r="V113"/>
  <c r="J113"/>
  <c r="AG113"/>
  <c r="K113"/>
  <c r="AA113"/>
  <c r="L113"/>
  <c r="M113"/>
  <c r="N113"/>
  <c r="Y113"/>
  <c r="AC113"/>
  <c r="AD113"/>
  <c r="O113"/>
  <c r="P113"/>
  <c r="Q113"/>
  <c r="R113"/>
  <c r="S113"/>
  <c r="X113"/>
  <c r="AB113"/>
  <c r="C114"/>
  <c r="I114"/>
  <c r="J114"/>
  <c r="W114"/>
  <c r="K114"/>
  <c r="V114"/>
  <c r="L114"/>
  <c r="M114"/>
  <c r="N114"/>
  <c r="O114"/>
  <c r="P114"/>
  <c r="Q114"/>
  <c r="R114"/>
  <c r="S114"/>
  <c r="Y114"/>
  <c r="AG114"/>
  <c r="F114"/>
  <c r="AH114"/>
  <c r="C116"/>
  <c r="I116"/>
  <c r="AG116"/>
  <c r="G116" s="1"/>
  <c r="J116"/>
  <c r="K116"/>
  <c r="X116"/>
  <c r="L116"/>
  <c r="W116"/>
  <c r="M116"/>
  <c r="N116"/>
  <c r="O116"/>
  <c r="P116"/>
  <c r="Q116"/>
  <c r="R116"/>
  <c r="S116"/>
  <c r="V116"/>
  <c r="Z116"/>
  <c r="AH116"/>
  <c r="I117"/>
  <c r="J117"/>
  <c r="AG117"/>
  <c r="K117"/>
  <c r="L117"/>
  <c r="M117"/>
  <c r="N117"/>
  <c r="O117"/>
  <c r="P117"/>
  <c r="Q117"/>
  <c r="R117"/>
  <c r="S117"/>
  <c r="C118"/>
  <c r="I118"/>
  <c r="J118"/>
  <c r="W118"/>
  <c r="K118"/>
  <c r="V118"/>
  <c r="L118"/>
  <c r="M118"/>
  <c r="N118"/>
  <c r="O118"/>
  <c r="P118"/>
  <c r="Q118"/>
  <c r="R118"/>
  <c r="S118"/>
  <c r="Y118"/>
  <c r="AG118"/>
  <c r="AH118"/>
  <c r="C119"/>
  <c r="I119"/>
  <c r="AG119"/>
  <c r="J119"/>
  <c r="K119"/>
  <c r="X119"/>
  <c r="L119"/>
  <c r="W119"/>
  <c r="M119"/>
  <c r="N119"/>
  <c r="O119"/>
  <c r="P119"/>
  <c r="Q119"/>
  <c r="R119"/>
  <c r="S119"/>
  <c r="V119"/>
  <c r="Z119"/>
  <c r="AH119"/>
  <c r="C120"/>
  <c r="I120"/>
  <c r="V120"/>
  <c r="J120"/>
  <c r="AH120"/>
  <c r="K120"/>
  <c r="L120"/>
  <c r="Y120"/>
  <c r="M120"/>
  <c r="X120"/>
  <c r="N120"/>
  <c r="O120"/>
  <c r="P120"/>
  <c r="Q120"/>
  <c r="R120"/>
  <c r="S120"/>
  <c r="W120"/>
  <c r="AA120"/>
  <c r="C121"/>
  <c r="I121"/>
  <c r="V121"/>
  <c r="J121"/>
  <c r="AG121"/>
  <c r="G121" s="1"/>
  <c r="K121"/>
  <c r="AA121"/>
  <c r="L121"/>
  <c r="M121"/>
  <c r="N121"/>
  <c r="Y121"/>
  <c r="AC121"/>
  <c r="AD121"/>
  <c r="O121"/>
  <c r="P121"/>
  <c r="Q121"/>
  <c r="R121"/>
  <c r="S121"/>
  <c r="X121"/>
  <c r="AB121"/>
  <c r="C125"/>
  <c r="I125"/>
  <c r="J125"/>
  <c r="W125"/>
  <c r="K125"/>
  <c r="V125"/>
  <c r="L125"/>
  <c r="M125"/>
  <c r="N125"/>
  <c r="O125"/>
  <c r="P125"/>
  <c r="Q125"/>
  <c r="R125"/>
  <c r="S125"/>
  <c r="Y125"/>
  <c r="AG125"/>
  <c r="G125" s="1"/>
  <c r="AH125"/>
  <c r="C126"/>
  <c r="I126"/>
  <c r="J126"/>
  <c r="K126"/>
  <c r="X126"/>
  <c r="L126"/>
  <c r="W126"/>
  <c r="M126"/>
  <c r="N126"/>
  <c r="O126"/>
  <c r="P126"/>
  <c r="Q126"/>
  <c r="R126"/>
  <c r="S126"/>
  <c r="V126"/>
  <c r="Z126"/>
  <c r="AG126"/>
  <c r="AH126"/>
  <c r="C127"/>
  <c r="I127"/>
  <c r="V127"/>
  <c r="J127"/>
  <c r="AG127"/>
  <c r="F127" s="1"/>
  <c r="K127"/>
  <c r="L127"/>
  <c r="Y127"/>
  <c r="M127"/>
  <c r="X127"/>
  <c r="N127"/>
  <c r="O127"/>
  <c r="P127"/>
  <c r="Q127"/>
  <c r="R127"/>
  <c r="S127"/>
  <c r="W127"/>
  <c r="AA127"/>
  <c r="AH127"/>
  <c r="C129"/>
  <c r="I129"/>
  <c r="V129"/>
  <c r="J129"/>
  <c r="AG129"/>
  <c r="F129" s="1"/>
  <c r="K129"/>
  <c r="Z129"/>
  <c r="L129"/>
  <c r="M129"/>
  <c r="N129"/>
  <c r="Y129"/>
  <c r="AC129"/>
  <c r="AD129"/>
  <c r="O129"/>
  <c r="P129"/>
  <c r="Q129"/>
  <c r="R129"/>
  <c r="S129"/>
  <c r="X129"/>
  <c r="AB129"/>
  <c r="C130"/>
  <c r="I130"/>
  <c r="J130"/>
  <c r="W130"/>
  <c r="K130"/>
  <c r="V130"/>
  <c r="L130"/>
  <c r="M130"/>
  <c r="N130"/>
  <c r="O130"/>
  <c r="P130"/>
  <c r="Q130"/>
  <c r="R130"/>
  <c r="S130"/>
  <c r="Y130"/>
  <c r="AG130"/>
  <c r="F130" s="1"/>
  <c r="AH130"/>
  <c r="C132"/>
  <c r="I132"/>
  <c r="J132"/>
  <c r="K132"/>
  <c r="X132"/>
  <c r="L132"/>
  <c r="W132"/>
  <c r="M132"/>
  <c r="N132"/>
  <c r="O132"/>
  <c r="P132"/>
  <c r="Q132"/>
  <c r="R132"/>
  <c r="S132"/>
  <c r="V132"/>
  <c r="Z132"/>
  <c r="AG132"/>
  <c r="G132" s="1"/>
  <c r="AH132"/>
  <c r="C133"/>
  <c r="I133"/>
  <c r="V133"/>
  <c r="J133"/>
  <c r="AG133"/>
  <c r="K133"/>
  <c r="L133"/>
  <c r="X133"/>
  <c r="M133"/>
  <c r="AB133"/>
  <c r="N133"/>
  <c r="O133"/>
  <c r="P133"/>
  <c r="Q133"/>
  <c r="R133"/>
  <c r="S133"/>
  <c r="W133"/>
  <c r="AA133"/>
  <c r="AH133"/>
  <c r="C135"/>
  <c r="I135"/>
  <c r="V135"/>
  <c r="J135"/>
  <c r="AG135"/>
  <c r="F135" s="1"/>
  <c r="K135"/>
  <c r="Z135"/>
  <c r="L135"/>
  <c r="M135"/>
  <c r="Y135"/>
  <c r="AC135"/>
  <c r="AD135"/>
  <c r="N135"/>
  <c r="AA135"/>
  <c r="O135"/>
  <c r="P135"/>
  <c r="Q135"/>
  <c r="R135"/>
  <c r="S135"/>
  <c r="X135"/>
  <c r="AB135"/>
  <c r="C136"/>
  <c r="I136"/>
  <c r="J136"/>
  <c r="V136"/>
  <c r="K136"/>
  <c r="Z136"/>
  <c r="L136"/>
  <c r="M136"/>
  <c r="N136"/>
  <c r="O136"/>
  <c r="P136"/>
  <c r="Q136"/>
  <c r="R136"/>
  <c r="S136"/>
  <c r="Y136"/>
  <c r="AG136"/>
  <c r="F136" s="1"/>
  <c r="C137"/>
  <c r="I137"/>
  <c r="J137"/>
  <c r="K137"/>
  <c r="L137"/>
  <c r="M137"/>
  <c r="N137"/>
  <c r="O137"/>
  <c r="P137"/>
  <c r="Q137"/>
  <c r="R137"/>
  <c r="S137"/>
  <c r="V137"/>
  <c r="AG137"/>
  <c r="AH137"/>
  <c r="I138"/>
  <c r="J138"/>
  <c r="K138"/>
  <c r="L138"/>
  <c r="M138"/>
  <c r="N138"/>
  <c r="O138"/>
  <c r="P138"/>
  <c r="Q138"/>
  <c r="R138"/>
  <c r="S138"/>
  <c r="C139"/>
  <c r="I139"/>
  <c r="J139"/>
  <c r="K139"/>
  <c r="L139"/>
  <c r="M139"/>
  <c r="N139"/>
  <c r="O139"/>
  <c r="P139"/>
  <c r="Q139"/>
  <c r="R139"/>
  <c r="S139"/>
  <c r="Y139"/>
  <c r="AG139"/>
  <c r="G139" s="1"/>
  <c r="C140"/>
  <c r="I140"/>
  <c r="J140"/>
  <c r="K140"/>
  <c r="L140"/>
  <c r="M140"/>
  <c r="N140"/>
  <c r="O140"/>
  <c r="P140"/>
  <c r="Q140"/>
  <c r="R140"/>
  <c r="S140"/>
  <c r="V140"/>
  <c r="AG140"/>
  <c r="AH140"/>
  <c r="C141"/>
  <c r="I141"/>
  <c r="W141"/>
  <c r="J141"/>
  <c r="AG141"/>
  <c r="G141" s="1"/>
  <c r="K141"/>
  <c r="L141"/>
  <c r="M141"/>
  <c r="N141"/>
  <c r="O141"/>
  <c r="P141"/>
  <c r="Q141"/>
  <c r="R141"/>
  <c r="S141"/>
  <c r="AA141"/>
  <c r="AH141"/>
  <c r="C143"/>
  <c r="I143"/>
  <c r="J143"/>
  <c r="K143"/>
  <c r="Z143"/>
  <c r="L143"/>
  <c r="M143"/>
  <c r="N143"/>
  <c r="AB143"/>
  <c r="O143"/>
  <c r="P143"/>
  <c r="Q143"/>
  <c r="R143"/>
  <c r="S143"/>
  <c r="C144"/>
  <c r="I144"/>
  <c r="J144"/>
  <c r="AG144"/>
  <c r="K144"/>
  <c r="L144"/>
  <c r="M144"/>
  <c r="N144"/>
  <c r="O144"/>
  <c r="P144"/>
  <c r="Q144"/>
  <c r="R144"/>
  <c r="S144"/>
  <c r="C146"/>
  <c r="I146"/>
  <c r="J146"/>
  <c r="K146"/>
  <c r="L146"/>
  <c r="M146"/>
  <c r="Z146"/>
  <c r="N146"/>
  <c r="O146"/>
  <c r="P146"/>
  <c r="Q146"/>
  <c r="R146"/>
  <c r="S146"/>
  <c r="AH146"/>
  <c r="C147"/>
  <c r="I147"/>
  <c r="W147"/>
  <c r="J147"/>
  <c r="AG147"/>
  <c r="K147"/>
  <c r="L147"/>
  <c r="M147"/>
  <c r="N147"/>
  <c r="O147"/>
  <c r="P147"/>
  <c r="Q147"/>
  <c r="R147"/>
  <c r="S147"/>
  <c r="AA147"/>
  <c r="AH147"/>
  <c r="C148"/>
  <c r="I148"/>
  <c r="J148"/>
  <c r="K148"/>
  <c r="L148"/>
  <c r="M148"/>
  <c r="N148"/>
  <c r="O148"/>
  <c r="P148"/>
  <c r="Q148"/>
  <c r="R148"/>
  <c r="S148"/>
  <c r="C150"/>
  <c r="I150"/>
  <c r="J150"/>
  <c r="V150"/>
  <c r="K150"/>
  <c r="L150"/>
  <c r="M150"/>
  <c r="N150"/>
  <c r="O150"/>
  <c r="P150"/>
  <c r="Q150"/>
  <c r="R150"/>
  <c r="S150"/>
  <c r="Y150"/>
  <c r="AG150"/>
  <c r="G150"/>
  <c r="C151"/>
  <c r="I151"/>
  <c r="J151"/>
  <c r="K151"/>
  <c r="L151"/>
  <c r="M151"/>
  <c r="N151"/>
  <c r="O151"/>
  <c r="P151"/>
  <c r="Q151"/>
  <c r="R151"/>
  <c r="S151"/>
  <c r="V151"/>
  <c r="Z151"/>
  <c r="AG151"/>
  <c r="AH151"/>
  <c r="C152"/>
  <c r="I152"/>
  <c r="J152"/>
  <c r="K152"/>
  <c r="L152"/>
  <c r="M152"/>
  <c r="N152"/>
  <c r="O152"/>
  <c r="P152"/>
  <c r="Q152"/>
  <c r="R152"/>
  <c r="S152"/>
  <c r="AA152"/>
  <c r="AH152"/>
  <c r="C153"/>
  <c r="I153"/>
  <c r="V153"/>
  <c r="J153"/>
  <c r="K153"/>
  <c r="Z153"/>
  <c r="L153"/>
  <c r="M153"/>
  <c r="Y153"/>
  <c r="AC153"/>
  <c r="N153"/>
  <c r="O153"/>
  <c r="P153"/>
  <c r="Q153"/>
  <c r="R153"/>
  <c r="S153"/>
  <c r="X153"/>
  <c r="AB153"/>
  <c r="C154"/>
  <c r="I154"/>
  <c r="J154"/>
  <c r="K154"/>
  <c r="L154"/>
  <c r="M154"/>
  <c r="N154"/>
  <c r="O154"/>
  <c r="P154"/>
  <c r="Q154"/>
  <c r="R154"/>
  <c r="S154"/>
  <c r="Y154"/>
  <c r="AG154"/>
  <c r="C155"/>
  <c r="I155"/>
  <c r="J155"/>
  <c r="K155"/>
  <c r="L155"/>
  <c r="M155"/>
  <c r="N155"/>
  <c r="O155"/>
  <c r="P155"/>
  <c r="Q155"/>
  <c r="R155"/>
  <c r="S155"/>
  <c r="V155"/>
  <c r="Z155"/>
  <c r="AG155"/>
  <c r="AH155"/>
  <c r="C157"/>
  <c r="I157"/>
  <c r="J157"/>
  <c r="AG157"/>
  <c r="K157"/>
  <c r="L157"/>
  <c r="X157"/>
  <c r="M157"/>
  <c r="N157"/>
  <c r="O157"/>
  <c r="P157"/>
  <c r="Q157"/>
  <c r="R157"/>
  <c r="S157"/>
  <c r="W157"/>
  <c r="AA157"/>
  <c r="AH157"/>
  <c r="C159"/>
  <c r="I159"/>
  <c r="J159"/>
  <c r="K159"/>
  <c r="Z159"/>
  <c r="L159"/>
  <c r="M159"/>
  <c r="N159"/>
  <c r="AB159"/>
  <c r="O159"/>
  <c r="P159"/>
  <c r="Q159"/>
  <c r="R159"/>
  <c r="S159"/>
  <c r="X159"/>
  <c r="C161"/>
  <c r="I161"/>
  <c r="J161"/>
  <c r="K161"/>
  <c r="L161"/>
  <c r="M161"/>
  <c r="N161"/>
  <c r="O161"/>
  <c r="P161"/>
  <c r="Q161"/>
  <c r="R161"/>
  <c r="S161"/>
  <c r="Y161"/>
  <c r="AG161"/>
  <c r="G161" s="1"/>
  <c r="C164"/>
  <c r="I164"/>
  <c r="J164"/>
  <c r="K164"/>
  <c r="L164"/>
  <c r="M164"/>
  <c r="N164"/>
  <c r="O164"/>
  <c r="P164"/>
  <c r="Q164"/>
  <c r="R164"/>
  <c r="S164"/>
  <c r="V164"/>
  <c r="AG164"/>
  <c r="AH164"/>
  <c r="C165"/>
  <c r="I165"/>
  <c r="W165"/>
  <c r="J165"/>
  <c r="AG165"/>
  <c r="G165" s="1"/>
  <c r="K165"/>
  <c r="L165"/>
  <c r="M165"/>
  <c r="N165"/>
  <c r="O165"/>
  <c r="P165"/>
  <c r="Q165"/>
  <c r="R165"/>
  <c r="S165"/>
  <c r="AA165"/>
  <c r="AH165"/>
  <c r="C166"/>
  <c r="I166"/>
  <c r="J166"/>
  <c r="K166"/>
  <c r="L166"/>
  <c r="M166"/>
  <c r="N166"/>
  <c r="O166"/>
  <c r="P166"/>
  <c r="Q166"/>
  <c r="R166"/>
  <c r="S166"/>
  <c r="AA166"/>
  <c r="C169"/>
  <c r="I169"/>
  <c r="J169"/>
  <c r="AG169"/>
  <c r="F169" s="1"/>
  <c r="K169"/>
  <c r="AB169"/>
  <c r="L169"/>
  <c r="M169"/>
  <c r="N169"/>
  <c r="O169"/>
  <c r="P169"/>
  <c r="Q169"/>
  <c r="R169"/>
  <c r="S169"/>
  <c r="X169"/>
  <c r="C170"/>
  <c r="I170"/>
  <c r="J170"/>
  <c r="K170"/>
  <c r="Z170"/>
  <c r="L170"/>
  <c r="M170"/>
  <c r="N170"/>
  <c r="O170"/>
  <c r="P170"/>
  <c r="Q170"/>
  <c r="R170"/>
  <c r="S170"/>
  <c r="V170"/>
  <c r="AG170"/>
  <c r="AH170"/>
  <c r="C171"/>
  <c r="I171"/>
  <c r="J171"/>
  <c r="AG171"/>
  <c r="K171"/>
  <c r="L171"/>
  <c r="M171"/>
  <c r="N171"/>
  <c r="O171"/>
  <c r="P171"/>
  <c r="Q171"/>
  <c r="R171"/>
  <c r="S171"/>
  <c r="V171"/>
  <c r="AH171"/>
  <c r="C172"/>
  <c r="I172"/>
  <c r="J172"/>
  <c r="K172"/>
  <c r="L172"/>
  <c r="M172"/>
  <c r="N172"/>
  <c r="O172"/>
  <c r="P172"/>
  <c r="Q172"/>
  <c r="R172"/>
  <c r="S172"/>
  <c r="C176"/>
  <c r="I176"/>
  <c r="J176"/>
  <c r="K176"/>
  <c r="L176"/>
  <c r="Z176"/>
  <c r="M176"/>
  <c r="N176"/>
  <c r="X176"/>
  <c r="O176"/>
  <c r="P176"/>
  <c r="Q176"/>
  <c r="R176"/>
  <c r="S176"/>
  <c r="Y176"/>
  <c r="AC176"/>
  <c r="C179"/>
  <c r="I179"/>
  <c r="V179"/>
  <c r="J179"/>
  <c r="K179"/>
  <c r="L179"/>
  <c r="Z179"/>
  <c r="M179"/>
  <c r="AA179"/>
  <c r="N179"/>
  <c r="O179"/>
  <c r="P179"/>
  <c r="Q179"/>
  <c r="R179"/>
  <c r="S179"/>
  <c r="W179"/>
  <c r="Y179"/>
  <c r="AH179"/>
  <c r="C181"/>
  <c r="AH181"/>
  <c r="I181"/>
  <c r="V181"/>
  <c r="J181"/>
  <c r="W181"/>
  <c r="K181"/>
  <c r="L181"/>
  <c r="M181"/>
  <c r="AA181"/>
  <c r="N181"/>
  <c r="AB181"/>
  <c r="O181"/>
  <c r="P181"/>
  <c r="Q181"/>
  <c r="R181"/>
  <c r="S181"/>
  <c r="X181"/>
  <c r="Z181"/>
  <c r="C183"/>
  <c r="I183"/>
  <c r="V183"/>
  <c r="J183"/>
  <c r="W183"/>
  <c r="K183"/>
  <c r="L183"/>
  <c r="Y183"/>
  <c r="AC183"/>
  <c r="AD183"/>
  <c r="M183"/>
  <c r="Z183"/>
  <c r="N183"/>
  <c r="AA183"/>
  <c r="O183"/>
  <c r="P183"/>
  <c r="Q183"/>
  <c r="R183"/>
  <c r="S183"/>
  <c r="X183"/>
  <c r="AB183"/>
  <c r="C184"/>
  <c r="I184"/>
  <c r="V184"/>
  <c r="J184"/>
  <c r="W184"/>
  <c r="K184"/>
  <c r="X184"/>
  <c r="L184"/>
  <c r="M184"/>
  <c r="N184"/>
  <c r="O184"/>
  <c r="P184"/>
  <c r="Q184"/>
  <c r="R184"/>
  <c r="S184"/>
  <c r="Y184"/>
  <c r="AG184"/>
  <c r="G184" s="1"/>
  <c r="C185"/>
  <c r="I185"/>
  <c r="J185"/>
  <c r="W185"/>
  <c r="K185"/>
  <c r="X185"/>
  <c r="L185"/>
  <c r="Y185"/>
  <c r="M185"/>
  <c r="N185"/>
  <c r="O185"/>
  <c r="P185"/>
  <c r="Q185"/>
  <c r="R185"/>
  <c r="S185"/>
  <c r="V185"/>
  <c r="Z185"/>
  <c r="AG185"/>
  <c r="AH185"/>
  <c r="C186"/>
  <c r="I186"/>
  <c r="V186"/>
  <c r="J186"/>
  <c r="K186"/>
  <c r="X186"/>
  <c r="L186"/>
  <c r="Y186"/>
  <c r="M186"/>
  <c r="Z186"/>
  <c r="N186"/>
  <c r="O186"/>
  <c r="P186"/>
  <c r="Q186"/>
  <c r="R186"/>
  <c r="S186"/>
  <c r="W186"/>
  <c r="AA186"/>
  <c r="AH186"/>
  <c r="C187"/>
  <c r="I187"/>
  <c r="V187"/>
  <c r="J187"/>
  <c r="W187"/>
  <c r="K187"/>
  <c r="L187"/>
  <c r="Y187"/>
  <c r="AC187"/>
  <c r="AD187"/>
  <c r="M187"/>
  <c r="Z187"/>
  <c r="N187"/>
  <c r="AA187"/>
  <c r="O187"/>
  <c r="P187"/>
  <c r="Q187"/>
  <c r="R187"/>
  <c r="S187"/>
  <c r="X187"/>
  <c r="AB187"/>
  <c r="C189"/>
  <c r="I189"/>
  <c r="V189"/>
  <c r="J189"/>
  <c r="W189"/>
  <c r="K189"/>
  <c r="X189"/>
  <c r="AC189"/>
  <c r="L189"/>
  <c r="M189"/>
  <c r="N189"/>
  <c r="O189"/>
  <c r="P189"/>
  <c r="Q189"/>
  <c r="R189"/>
  <c r="S189"/>
  <c r="Y189"/>
  <c r="AG189"/>
  <c r="C190"/>
  <c r="I190"/>
  <c r="J190"/>
  <c r="W190"/>
  <c r="K190"/>
  <c r="X190"/>
  <c r="L190"/>
  <c r="Y190"/>
  <c r="AC190"/>
  <c r="M190"/>
  <c r="N190"/>
  <c r="O190"/>
  <c r="P190"/>
  <c r="Q190"/>
  <c r="R190"/>
  <c r="S190"/>
  <c r="V190"/>
  <c r="Z190"/>
  <c r="AG190"/>
  <c r="G190" s="1"/>
  <c r="AH190"/>
  <c r="C191"/>
  <c r="AH191"/>
  <c r="I191"/>
  <c r="J191"/>
  <c r="K191"/>
  <c r="L191"/>
  <c r="M191"/>
  <c r="N191"/>
  <c r="O191"/>
  <c r="P191"/>
  <c r="Q191"/>
  <c r="R191"/>
  <c r="S191"/>
  <c r="W191"/>
  <c r="C192"/>
  <c r="I192"/>
  <c r="J192"/>
  <c r="K192"/>
  <c r="L192"/>
  <c r="M192"/>
  <c r="N192"/>
  <c r="O192"/>
  <c r="P192"/>
  <c r="Q192"/>
  <c r="R192"/>
  <c r="S192"/>
  <c r="C193"/>
  <c r="I193"/>
  <c r="V193"/>
  <c r="J193"/>
  <c r="W193"/>
  <c r="K193"/>
  <c r="X193"/>
  <c r="AC193"/>
  <c r="L193"/>
  <c r="M193"/>
  <c r="N193"/>
  <c r="O193"/>
  <c r="P193"/>
  <c r="Q193"/>
  <c r="R193"/>
  <c r="S193"/>
  <c r="Y193"/>
  <c r="AG193"/>
  <c r="C194"/>
  <c r="I194"/>
  <c r="J194"/>
  <c r="W194"/>
  <c r="K194"/>
  <c r="X194"/>
  <c r="L194"/>
  <c r="Y194"/>
  <c r="M194"/>
  <c r="N194"/>
  <c r="O194"/>
  <c r="P194"/>
  <c r="Q194"/>
  <c r="R194"/>
  <c r="S194"/>
  <c r="V194"/>
  <c r="Z194"/>
  <c r="AG194"/>
  <c r="F194"/>
  <c r="AH194"/>
  <c r="C195"/>
  <c r="I195"/>
  <c r="V195"/>
  <c r="J195"/>
  <c r="K195"/>
  <c r="X195"/>
  <c r="L195"/>
  <c r="Y195"/>
  <c r="M195"/>
  <c r="Z195"/>
  <c r="N195"/>
  <c r="O195"/>
  <c r="P195"/>
  <c r="Q195"/>
  <c r="R195"/>
  <c r="S195"/>
  <c r="W195"/>
  <c r="AA195"/>
  <c r="AH195"/>
  <c r="C196"/>
  <c r="I196"/>
  <c r="V196"/>
  <c r="J196"/>
  <c r="W196"/>
  <c r="K196"/>
  <c r="L196"/>
  <c r="Y196"/>
  <c r="AC196"/>
  <c r="AD196"/>
  <c r="M196"/>
  <c r="Z196"/>
  <c r="N196"/>
  <c r="AA196"/>
  <c r="O196"/>
  <c r="P196"/>
  <c r="Q196"/>
  <c r="R196"/>
  <c r="S196"/>
  <c r="X196"/>
  <c r="AB196"/>
  <c r="C197"/>
  <c r="I197"/>
  <c r="V197"/>
  <c r="J197"/>
  <c r="W197"/>
  <c r="K197"/>
  <c r="X197"/>
  <c r="AC197"/>
  <c r="L197"/>
  <c r="M197"/>
  <c r="N197"/>
  <c r="O197"/>
  <c r="P197"/>
  <c r="Q197"/>
  <c r="R197"/>
  <c r="S197"/>
  <c r="Y197"/>
  <c r="AG197"/>
  <c r="F197"/>
  <c r="C198"/>
  <c r="I198"/>
  <c r="J198"/>
  <c r="W198"/>
  <c r="K198"/>
  <c r="X198"/>
  <c r="L198"/>
  <c r="Y198"/>
  <c r="M198"/>
  <c r="N198"/>
  <c r="O198"/>
  <c r="P198"/>
  <c r="Q198"/>
  <c r="R198"/>
  <c r="S198"/>
  <c r="V198"/>
  <c r="Z198"/>
  <c r="AG198"/>
  <c r="AH198"/>
  <c r="C199"/>
  <c r="I199"/>
  <c r="V199"/>
  <c r="J199"/>
  <c r="K199"/>
  <c r="X199"/>
  <c r="L199"/>
  <c r="Y199"/>
  <c r="M199"/>
  <c r="Z199"/>
  <c r="N199"/>
  <c r="O199"/>
  <c r="P199"/>
  <c r="Q199"/>
  <c r="R199"/>
  <c r="S199"/>
  <c r="W199"/>
  <c r="AA199"/>
  <c r="AH199"/>
  <c r="I200"/>
  <c r="V200"/>
  <c r="J200"/>
  <c r="W200"/>
  <c r="K200"/>
  <c r="X200"/>
  <c r="AC200"/>
  <c r="L200"/>
  <c r="M200"/>
  <c r="N200"/>
  <c r="O200"/>
  <c r="P200"/>
  <c r="Q200"/>
  <c r="R200"/>
  <c r="S200"/>
  <c r="Y200"/>
  <c r="AG200"/>
  <c r="C201"/>
  <c r="I201"/>
  <c r="J201"/>
  <c r="W201"/>
  <c r="K201"/>
  <c r="X201"/>
  <c r="L201"/>
  <c r="Y201"/>
  <c r="M201"/>
  <c r="N201"/>
  <c r="O201"/>
  <c r="P201"/>
  <c r="Q201"/>
  <c r="R201"/>
  <c r="S201"/>
  <c r="V201"/>
  <c r="Z201"/>
  <c r="AG201"/>
  <c r="F201"/>
  <c r="AH201"/>
  <c r="C202"/>
  <c r="I202"/>
  <c r="V202"/>
  <c r="J202"/>
  <c r="K202"/>
  <c r="X202"/>
  <c r="L202"/>
  <c r="Y202"/>
  <c r="M202"/>
  <c r="Z202"/>
  <c r="N202"/>
  <c r="O202"/>
  <c r="P202"/>
  <c r="Q202"/>
  <c r="R202"/>
  <c r="S202"/>
  <c r="W202"/>
  <c r="AA202"/>
  <c r="AH202"/>
  <c r="C203"/>
  <c r="I203"/>
  <c r="V203"/>
  <c r="J203"/>
  <c r="W203"/>
  <c r="K203"/>
  <c r="L203"/>
  <c r="Y203"/>
  <c r="AC203"/>
  <c r="AD203"/>
  <c r="M203"/>
  <c r="Z203"/>
  <c r="N203"/>
  <c r="AA203"/>
  <c r="O203"/>
  <c r="P203"/>
  <c r="Q203"/>
  <c r="R203"/>
  <c r="S203"/>
  <c r="X203"/>
  <c r="AB203"/>
  <c r="C204"/>
  <c r="I204"/>
  <c r="V204"/>
  <c r="J204"/>
  <c r="W204"/>
  <c r="K204"/>
  <c r="X204"/>
  <c r="AC204"/>
  <c r="L204"/>
  <c r="M204"/>
  <c r="N204"/>
  <c r="O204"/>
  <c r="P204"/>
  <c r="Q204"/>
  <c r="R204"/>
  <c r="S204"/>
  <c r="Y204"/>
  <c r="AG204"/>
  <c r="F204"/>
  <c r="C205"/>
  <c r="I205"/>
  <c r="J205"/>
  <c r="W205"/>
  <c r="K205"/>
  <c r="X205"/>
  <c r="L205"/>
  <c r="Y205"/>
  <c r="M205"/>
  <c r="N205"/>
  <c r="O205"/>
  <c r="P205"/>
  <c r="Q205"/>
  <c r="R205"/>
  <c r="S205"/>
  <c r="V205"/>
  <c r="Z205"/>
  <c r="AG205"/>
  <c r="F205" s="1"/>
  <c r="AH205"/>
  <c r="C206"/>
  <c r="I206"/>
  <c r="V206"/>
  <c r="J206"/>
  <c r="K206"/>
  <c r="X206"/>
  <c r="L206"/>
  <c r="Y206"/>
  <c r="M206"/>
  <c r="Z206"/>
  <c r="N206"/>
  <c r="O206"/>
  <c r="P206"/>
  <c r="Q206"/>
  <c r="R206"/>
  <c r="S206"/>
  <c r="W206"/>
  <c r="AA206"/>
  <c r="AH206"/>
  <c r="C207"/>
  <c r="I207"/>
  <c r="V207"/>
  <c r="J207"/>
  <c r="W207"/>
  <c r="K207"/>
  <c r="L207"/>
  <c r="Y207"/>
  <c r="AC207"/>
  <c r="AD207"/>
  <c r="M207"/>
  <c r="Z207"/>
  <c r="N207"/>
  <c r="AA207"/>
  <c r="O207"/>
  <c r="P207"/>
  <c r="Q207"/>
  <c r="R207"/>
  <c r="S207"/>
  <c r="X207"/>
  <c r="AB207"/>
  <c r="C208"/>
  <c r="I208"/>
  <c r="V208"/>
  <c r="J208"/>
  <c r="W208"/>
  <c r="K208"/>
  <c r="X208"/>
  <c r="AC208"/>
  <c r="L208"/>
  <c r="M208"/>
  <c r="N208"/>
  <c r="O208"/>
  <c r="P208"/>
  <c r="Q208"/>
  <c r="R208"/>
  <c r="S208"/>
  <c r="Y208"/>
  <c r="AG208"/>
  <c r="G208"/>
  <c r="C209"/>
  <c r="I209"/>
  <c r="J209"/>
  <c r="W209"/>
  <c r="K209"/>
  <c r="X209"/>
  <c r="L209"/>
  <c r="Y209"/>
  <c r="AC209"/>
  <c r="M209"/>
  <c r="N209"/>
  <c r="O209"/>
  <c r="P209"/>
  <c r="Q209"/>
  <c r="R209"/>
  <c r="S209"/>
  <c r="V209"/>
  <c r="Z209"/>
  <c r="AG209"/>
  <c r="AH209"/>
  <c r="C210"/>
  <c r="I210"/>
  <c r="V210"/>
  <c r="J210"/>
  <c r="K210"/>
  <c r="X210"/>
  <c r="L210"/>
  <c r="Y210"/>
  <c r="AC210"/>
  <c r="M210"/>
  <c r="Z210"/>
  <c r="N210"/>
  <c r="O210"/>
  <c r="P210"/>
  <c r="Q210"/>
  <c r="R210"/>
  <c r="S210"/>
  <c r="W210"/>
  <c r="AA210"/>
  <c r="AH210"/>
  <c r="C211"/>
  <c r="I211"/>
  <c r="V211"/>
  <c r="J211"/>
  <c r="W211"/>
  <c r="K211"/>
  <c r="L211"/>
  <c r="Y211"/>
  <c r="AC211"/>
  <c r="M211"/>
  <c r="Z211"/>
  <c r="N211"/>
  <c r="AA211"/>
  <c r="O211"/>
  <c r="P211"/>
  <c r="Q211"/>
  <c r="R211"/>
  <c r="S211"/>
  <c r="X211"/>
  <c r="AB211"/>
  <c r="I212"/>
  <c r="J212"/>
  <c r="W212"/>
  <c r="K212"/>
  <c r="X212"/>
  <c r="L212"/>
  <c r="M212"/>
  <c r="N212"/>
  <c r="O212"/>
  <c r="P212"/>
  <c r="Q212"/>
  <c r="R212"/>
  <c r="S212"/>
  <c r="V212"/>
  <c r="Z212"/>
  <c r="AG212"/>
  <c r="F212" s="1"/>
  <c r="AH212"/>
  <c r="C213"/>
  <c r="I213"/>
  <c r="J213"/>
  <c r="K213"/>
  <c r="L213"/>
  <c r="M213"/>
  <c r="N213"/>
  <c r="O213"/>
  <c r="P213"/>
  <c r="Q213"/>
  <c r="R213"/>
  <c r="S213"/>
  <c r="AA213"/>
  <c r="AH213"/>
  <c r="C214"/>
  <c r="I214"/>
  <c r="V214"/>
  <c r="J214"/>
  <c r="K214"/>
  <c r="L214"/>
  <c r="M214"/>
  <c r="Z214"/>
  <c r="N214"/>
  <c r="O214"/>
  <c r="P214"/>
  <c r="Q214"/>
  <c r="R214"/>
  <c r="S214"/>
  <c r="AB214"/>
  <c r="I215"/>
  <c r="J215"/>
  <c r="W215"/>
  <c r="K215"/>
  <c r="X215"/>
  <c r="L215"/>
  <c r="M215"/>
  <c r="N215"/>
  <c r="O215"/>
  <c r="P215"/>
  <c r="Q215"/>
  <c r="R215"/>
  <c r="S215"/>
  <c r="V215"/>
  <c r="Z215"/>
  <c r="AG215"/>
  <c r="AH215"/>
  <c r="C216"/>
  <c r="I216"/>
  <c r="J216"/>
  <c r="K216"/>
  <c r="L216"/>
  <c r="M216"/>
  <c r="N216"/>
  <c r="O216"/>
  <c r="P216"/>
  <c r="Q216"/>
  <c r="R216"/>
  <c r="S216"/>
  <c r="AA216"/>
  <c r="AH216"/>
  <c r="C217"/>
  <c r="I217"/>
  <c r="V217"/>
  <c r="J217"/>
  <c r="K217"/>
  <c r="L217"/>
  <c r="M217"/>
  <c r="Z217"/>
  <c r="N217"/>
  <c r="O217"/>
  <c r="P217"/>
  <c r="Q217"/>
  <c r="R217"/>
  <c r="S217"/>
  <c r="AB217"/>
  <c r="C218"/>
  <c r="I218"/>
  <c r="J218"/>
  <c r="W218"/>
  <c r="K218"/>
  <c r="L218"/>
  <c r="M218"/>
  <c r="N218"/>
  <c r="O218"/>
  <c r="P218"/>
  <c r="Q218"/>
  <c r="R218"/>
  <c r="S218"/>
  <c r="Y218"/>
  <c r="AG218"/>
  <c r="F218" s="1"/>
  <c r="C219"/>
  <c r="I219"/>
  <c r="J219"/>
  <c r="K219"/>
  <c r="L219"/>
  <c r="M219"/>
  <c r="N219"/>
  <c r="O219"/>
  <c r="P219"/>
  <c r="Q219"/>
  <c r="R219"/>
  <c r="S219"/>
  <c r="V219"/>
  <c r="Z219"/>
  <c r="AG219"/>
  <c r="AH219"/>
  <c r="C220"/>
  <c r="I220"/>
  <c r="J220"/>
  <c r="K220"/>
  <c r="L220"/>
  <c r="Y220"/>
  <c r="M220"/>
  <c r="N220"/>
  <c r="O220"/>
  <c r="P220"/>
  <c r="Q220"/>
  <c r="R220"/>
  <c r="S220"/>
  <c r="W220"/>
  <c r="AA220"/>
  <c r="AH220"/>
  <c r="C221"/>
  <c r="I221"/>
  <c r="V221"/>
  <c r="J221"/>
  <c r="K221"/>
  <c r="L221"/>
  <c r="M221"/>
  <c r="Z221"/>
  <c r="N221"/>
  <c r="O221"/>
  <c r="P221"/>
  <c r="Q221"/>
  <c r="R221"/>
  <c r="S221"/>
  <c r="X221"/>
  <c r="AB221"/>
  <c r="C222"/>
  <c r="I222"/>
  <c r="J222"/>
  <c r="K222"/>
  <c r="L222"/>
  <c r="M222"/>
  <c r="N222"/>
  <c r="O222"/>
  <c r="P222"/>
  <c r="Q222"/>
  <c r="R222"/>
  <c r="S222"/>
  <c r="Y222"/>
  <c r="AG222"/>
  <c r="C223"/>
  <c r="I223"/>
  <c r="J223"/>
  <c r="K223"/>
  <c r="L223"/>
  <c r="M223"/>
  <c r="N223"/>
  <c r="O223"/>
  <c r="P223"/>
  <c r="Q223"/>
  <c r="R223"/>
  <c r="S223"/>
  <c r="V223"/>
  <c r="AG223"/>
  <c r="G223" s="1"/>
  <c r="AH223"/>
  <c r="C224"/>
  <c r="I224"/>
  <c r="J224"/>
  <c r="K224"/>
  <c r="L224"/>
  <c r="Y224"/>
  <c r="M224"/>
  <c r="N224"/>
  <c r="O224"/>
  <c r="P224"/>
  <c r="Q224"/>
  <c r="R224"/>
  <c r="S224"/>
  <c r="W224"/>
  <c r="AA224"/>
  <c r="AH224"/>
  <c r="C225"/>
  <c r="I225"/>
  <c r="J225"/>
  <c r="K225"/>
  <c r="L225"/>
  <c r="M225"/>
  <c r="N225"/>
  <c r="AB225"/>
  <c r="O225"/>
  <c r="P225"/>
  <c r="Q225"/>
  <c r="R225"/>
  <c r="S225"/>
  <c r="X225"/>
  <c r="C226"/>
  <c r="I226"/>
  <c r="J226"/>
  <c r="K226"/>
  <c r="L226"/>
  <c r="M226"/>
  <c r="N226"/>
  <c r="O226"/>
  <c r="P226"/>
  <c r="Q226"/>
  <c r="R226"/>
  <c r="S226"/>
  <c r="AG226"/>
  <c r="F226" s="1"/>
  <c r="C227"/>
  <c r="I227"/>
  <c r="J227"/>
  <c r="K227"/>
  <c r="X227"/>
  <c r="L227"/>
  <c r="M227"/>
  <c r="N227"/>
  <c r="O227"/>
  <c r="P227"/>
  <c r="Q227"/>
  <c r="R227"/>
  <c r="S227"/>
  <c r="V227"/>
  <c r="AG227"/>
  <c r="AH227"/>
  <c r="C228"/>
  <c r="I228"/>
  <c r="W228"/>
  <c r="J228"/>
  <c r="K228"/>
  <c r="L228"/>
  <c r="M228"/>
  <c r="N228"/>
  <c r="O228"/>
  <c r="P228"/>
  <c r="Q228"/>
  <c r="R228"/>
  <c r="S228"/>
  <c r="AA228"/>
  <c r="AH228"/>
  <c r="I229"/>
  <c r="J229"/>
  <c r="W229"/>
  <c r="K229"/>
  <c r="L229"/>
  <c r="M229"/>
  <c r="N229"/>
  <c r="O229"/>
  <c r="P229"/>
  <c r="Q229"/>
  <c r="R229"/>
  <c r="S229"/>
  <c r="AG229"/>
  <c r="G229" s="1"/>
  <c r="C230"/>
  <c r="I230"/>
  <c r="J230"/>
  <c r="K230"/>
  <c r="X230"/>
  <c r="L230"/>
  <c r="M230"/>
  <c r="N230"/>
  <c r="O230"/>
  <c r="P230"/>
  <c r="Q230"/>
  <c r="R230"/>
  <c r="S230"/>
  <c r="V230"/>
  <c r="Z230"/>
  <c r="AG230"/>
  <c r="G230" s="1"/>
  <c r="AH230"/>
  <c r="C231"/>
  <c r="I231"/>
  <c r="AG231"/>
  <c r="F231" s="1"/>
  <c r="J231"/>
  <c r="K231"/>
  <c r="L231"/>
  <c r="M231"/>
  <c r="N231"/>
  <c r="O231"/>
  <c r="P231"/>
  <c r="Q231"/>
  <c r="R231"/>
  <c r="S231"/>
  <c r="V231"/>
  <c r="AH231"/>
  <c r="C232"/>
  <c r="I232"/>
  <c r="J232"/>
  <c r="K232"/>
  <c r="L232"/>
  <c r="M232"/>
  <c r="N232"/>
  <c r="O232"/>
  <c r="P232"/>
  <c r="Q232"/>
  <c r="R232"/>
  <c r="S232"/>
  <c r="X232"/>
  <c r="I233"/>
  <c r="J233"/>
  <c r="K233"/>
  <c r="L233"/>
  <c r="M233"/>
  <c r="N233"/>
  <c r="O233"/>
  <c r="P233"/>
  <c r="Q233"/>
  <c r="R233"/>
  <c r="S233"/>
  <c r="Z233"/>
  <c r="AG233"/>
  <c r="AH233"/>
  <c r="C234"/>
  <c r="I234"/>
  <c r="V234"/>
  <c r="J234"/>
  <c r="AG234"/>
  <c r="F234" s="1"/>
  <c r="K234"/>
  <c r="L234"/>
  <c r="M234"/>
  <c r="N234"/>
  <c r="O234"/>
  <c r="P234"/>
  <c r="Q234"/>
  <c r="R234"/>
  <c r="S234"/>
  <c r="W234"/>
  <c r="Z234"/>
  <c r="AA234"/>
  <c r="AH234"/>
  <c r="C235"/>
  <c r="I235"/>
  <c r="J235"/>
  <c r="K235"/>
  <c r="Z235"/>
  <c r="L235"/>
  <c r="M235"/>
  <c r="N235"/>
  <c r="X235"/>
  <c r="O235"/>
  <c r="P235"/>
  <c r="Q235"/>
  <c r="R235"/>
  <c r="S235"/>
  <c r="W235"/>
  <c r="AA235"/>
  <c r="AB235"/>
  <c r="C236"/>
  <c r="I236"/>
  <c r="J236"/>
  <c r="K236"/>
  <c r="Y236"/>
  <c r="L236"/>
  <c r="Z236"/>
  <c r="M236"/>
  <c r="N236"/>
  <c r="O236"/>
  <c r="P236"/>
  <c r="Q236"/>
  <c r="R236"/>
  <c r="S236"/>
  <c r="V236"/>
  <c r="AB236"/>
  <c r="AG236"/>
  <c r="AH236"/>
  <c r="C237"/>
  <c r="I237"/>
  <c r="AG237"/>
  <c r="J237"/>
  <c r="K237"/>
  <c r="X237"/>
  <c r="L237"/>
  <c r="Y237"/>
  <c r="M237"/>
  <c r="N237"/>
  <c r="O237"/>
  <c r="P237"/>
  <c r="Q237"/>
  <c r="R237"/>
  <c r="S237"/>
  <c r="V237"/>
  <c r="Z237"/>
  <c r="AH237"/>
  <c r="C238"/>
  <c r="I238"/>
  <c r="V238"/>
  <c r="J238"/>
  <c r="AH238"/>
  <c r="K238"/>
  <c r="L238"/>
  <c r="Y238"/>
  <c r="M238"/>
  <c r="Z238"/>
  <c r="N238"/>
  <c r="O238"/>
  <c r="P238"/>
  <c r="Q238"/>
  <c r="R238"/>
  <c r="S238"/>
  <c r="W238"/>
  <c r="AA238"/>
  <c r="C239"/>
  <c r="I239"/>
  <c r="V239"/>
  <c r="J239"/>
  <c r="W239"/>
  <c r="K239"/>
  <c r="AA239"/>
  <c r="L239"/>
  <c r="M239"/>
  <c r="N239"/>
  <c r="Y239"/>
  <c r="AC239"/>
  <c r="AD239"/>
  <c r="O239"/>
  <c r="P239"/>
  <c r="Q239"/>
  <c r="R239"/>
  <c r="S239"/>
  <c r="X239"/>
  <c r="AB239"/>
  <c r="C240"/>
  <c r="I240"/>
  <c r="J240"/>
  <c r="W240"/>
  <c r="K240"/>
  <c r="X240"/>
  <c r="AC240"/>
  <c r="L240"/>
  <c r="M240"/>
  <c r="N240"/>
  <c r="O240"/>
  <c r="P240"/>
  <c r="Q240"/>
  <c r="R240"/>
  <c r="S240"/>
  <c r="Y240"/>
  <c r="AG240"/>
  <c r="F240" s="1"/>
  <c r="AH240"/>
  <c r="C241"/>
  <c r="I241"/>
  <c r="AG241"/>
  <c r="G241" s="1"/>
  <c r="J241"/>
  <c r="K241"/>
  <c r="X241"/>
  <c r="L241"/>
  <c r="Y241"/>
  <c r="M241"/>
  <c r="N241"/>
  <c r="O241"/>
  <c r="P241"/>
  <c r="Q241"/>
  <c r="R241"/>
  <c r="S241"/>
  <c r="V241"/>
  <c r="Z241"/>
  <c r="AH241"/>
  <c r="C242"/>
  <c r="I242"/>
  <c r="V242"/>
  <c r="J242"/>
  <c r="AH242"/>
  <c r="K242"/>
  <c r="L242"/>
  <c r="Y242"/>
  <c r="M242"/>
  <c r="Z242"/>
  <c r="N242"/>
  <c r="O242"/>
  <c r="P242"/>
  <c r="Q242"/>
  <c r="R242"/>
  <c r="S242"/>
  <c r="W242"/>
  <c r="AA242"/>
  <c r="C243"/>
  <c r="I243"/>
  <c r="V243"/>
  <c r="J243"/>
  <c r="W243"/>
  <c r="K243"/>
  <c r="AA243"/>
  <c r="L243"/>
  <c r="M243"/>
  <c r="N243"/>
  <c r="Y243"/>
  <c r="AC243"/>
  <c r="AD243"/>
  <c r="O243"/>
  <c r="P243"/>
  <c r="Q243"/>
  <c r="R243"/>
  <c r="S243"/>
  <c r="X243"/>
  <c r="AB243"/>
  <c r="C244"/>
  <c r="I244"/>
  <c r="J244"/>
  <c r="W244"/>
  <c r="K244"/>
  <c r="X244"/>
  <c r="AC244"/>
  <c r="L244"/>
  <c r="M244"/>
  <c r="N244"/>
  <c r="O244"/>
  <c r="P244"/>
  <c r="Q244"/>
  <c r="R244"/>
  <c r="S244"/>
  <c r="Y244"/>
  <c r="AG244"/>
  <c r="AH244"/>
  <c r="I245"/>
  <c r="V245"/>
  <c r="J245"/>
  <c r="AH245"/>
  <c r="K245"/>
  <c r="L245"/>
  <c r="Y245"/>
  <c r="M245"/>
  <c r="Z245"/>
  <c r="N245"/>
  <c r="O245"/>
  <c r="P245"/>
  <c r="Q245"/>
  <c r="R245"/>
  <c r="S245"/>
  <c r="W245"/>
  <c r="AA245"/>
  <c r="I246"/>
  <c r="J246"/>
  <c r="W246"/>
  <c r="K246"/>
  <c r="X246"/>
  <c r="AC246"/>
  <c r="L246"/>
  <c r="M246"/>
  <c r="N246"/>
  <c r="O246"/>
  <c r="P246"/>
  <c r="Q246"/>
  <c r="R246"/>
  <c r="S246"/>
  <c r="Y246"/>
  <c r="AG246"/>
  <c r="G246"/>
  <c r="AH246"/>
  <c r="C247"/>
  <c r="I247"/>
  <c r="AG247"/>
  <c r="F247" s="1"/>
  <c r="J247"/>
  <c r="K247"/>
  <c r="X247"/>
  <c r="L247"/>
  <c r="Y247"/>
  <c r="AC247"/>
  <c r="M247"/>
  <c r="N247"/>
  <c r="O247"/>
  <c r="P247"/>
  <c r="Q247"/>
  <c r="R247"/>
  <c r="S247"/>
  <c r="AH247"/>
  <c r="C248"/>
  <c r="I248"/>
  <c r="V248"/>
  <c r="J248"/>
  <c r="AH248"/>
  <c r="K248"/>
  <c r="L248"/>
  <c r="Y248"/>
  <c r="M248"/>
  <c r="Z248"/>
  <c r="N248"/>
  <c r="O248"/>
  <c r="P248"/>
  <c r="Q248"/>
  <c r="R248"/>
  <c r="S248"/>
  <c r="W248"/>
  <c r="C249"/>
  <c r="I249"/>
  <c r="V249"/>
  <c r="J249"/>
  <c r="W249"/>
  <c r="K249"/>
  <c r="AA249"/>
  <c r="L249"/>
  <c r="M249"/>
  <c r="N249"/>
  <c r="Y249"/>
  <c r="AC249"/>
  <c r="AD249"/>
  <c r="O249"/>
  <c r="P249"/>
  <c r="Q249"/>
  <c r="R249"/>
  <c r="S249"/>
  <c r="X249"/>
  <c r="AB249"/>
  <c r="C250"/>
  <c r="I250"/>
  <c r="J250"/>
  <c r="W250"/>
  <c r="K250"/>
  <c r="X250"/>
  <c r="L250"/>
  <c r="M250"/>
  <c r="N250"/>
  <c r="O250"/>
  <c r="P250"/>
  <c r="Q250"/>
  <c r="R250"/>
  <c r="S250"/>
  <c r="Y250"/>
  <c r="AC250"/>
  <c r="AG250"/>
  <c r="G250"/>
  <c r="AH250"/>
  <c r="C251"/>
  <c r="I251"/>
  <c r="AG251"/>
  <c r="F251" s="1"/>
  <c r="J251"/>
  <c r="K251"/>
  <c r="X251"/>
  <c r="L251"/>
  <c r="Y251"/>
  <c r="M251"/>
  <c r="N251"/>
  <c r="O251"/>
  <c r="P251"/>
  <c r="Q251"/>
  <c r="R251"/>
  <c r="S251"/>
  <c r="AH251"/>
  <c r="C252"/>
  <c r="I252"/>
  <c r="V252"/>
  <c r="J252"/>
  <c r="AH252"/>
  <c r="K252"/>
  <c r="L252"/>
  <c r="Y252"/>
  <c r="M252"/>
  <c r="Z252"/>
  <c r="N252"/>
  <c r="O252"/>
  <c r="P252"/>
  <c r="Q252"/>
  <c r="R252"/>
  <c r="S252"/>
  <c r="C253"/>
  <c r="I253"/>
  <c r="V253"/>
  <c r="J253"/>
  <c r="W253"/>
  <c r="K253"/>
  <c r="AA253"/>
  <c r="L253"/>
  <c r="M253"/>
  <c r="N253"/>
  <c r="X253"/>
  <c r="O253"/>
  <c r="P253"/>
  <c r="Q253"/>
  <c r="R253"/>
  <c r="S253"/>
  <c r="C254"/>
  <c r="I254"/>
  <c r="J254"/>
  <c r="W254"/>
  <c r="K254"/>
  <c r="X254"/>
  <c r="L254"/>
  <c r="M254"/>
  <c r="N254"/>
  <c r="O254"/>
  <c r="P254"/>
  <c r="Q254"/>
  <c r="R254"/>
  <c r="S254"/>
  <c r="AG254"/>
  <c r="G254" s="1"/>
  <c r="AH254"/>
  <c r="C255"/>
  <c r="I255"/>
  <c r="AG255"/>
  <c r="G255" s="1"/>
  <c r="J255"/>
  <c r="K255"/>
  <c r="X255"/>
  <c r="L255"/>
  <c r="Y255"/>
  <c r="M255"/>
  <c r="N255"/>
  <c r="O255"/>
  <c r="P255"/>
  <c r="Q255"/>
  <c r="R255"/>
  <c r="S255"/>
  <c r="AH255"/>
  <c r="C256"/>
  <c r="I256"/>
  <c r="V256"/>
  <c r="J256"/>
  <c r="AH256"/>
  <c r="K256"/>
  <c r="L256"/>
  <c r="Y256"/>
  <c r="M256"/>
  <c r="Z256"/>
  <c r="N256"/>
  <c r="O256"/>
  <c r="P256"/>
  <c r="Q256"/>
  <c r="R256"/>
  <c r="S256"/>
  <c r="C257"/>
  <c r="I257"/>
  <c r="V257"/>
  <c r="J257"/>
  <c r="W257"/>
  <c r="K257"/>
  <c r="AA257"/>
  <c r="L257"/>
  <c r="M257"/>
  <c r="N257"/>
  <c r="Y257"/>
  <c r="O257"/>
  <c r="P257"/>
  <c r="Q257"/>
  <c r="R257"/>
  <c r="S257"/>
  <c r="C258"/>
  <c r="I258"/>
  <c r="J258"/>
  <c r="W258"/>
  <c r="K258"/>
  <c r="X258"/>
  <c r="L258"/>
  <c r="M258"/>
  <c r="N258"/>
  <c r="O258"/>
  <c r="P258"/>
  <c r="Q258"/>
  <c r="R258"/>
  <c r="S258"/>
  <c r="AG258"/>
  <c r="G258" s="1"/>
  <c r="AH258"/>
  <c r="C259"/>
  <c r="I259"/>
  <c r="AG259"/>
  <c r="G259" s="1"/>
  <c r="J259"/>
  <c r="K259"/>
  <c r="X259"/>
  <c r="L259"/>
  <c r="Y259"/>
  <c r="AC259"/>
  <c r="M259"/>
  <c r="N259"/>
  <c r="O259"/>
  <c r="P259"/>
  <c r="Q259"/>
  <c r="R259"/>
  <c r="S259"/>
  <c r="AH259"/>
  <c r="C260"/>
  <c r="I260"/>
  <c r="V260"/>
  <c r="J260"/>
  <c r="AH260"/>
  <c r="K260"/>
  <c r="L260"/>
  <c r="Y260"/>
  <c r="M260"/>
  <c r="Z260"/>
  <c r="N260"/>
  <c r="O260"/>
  <c r="P260"/>
  <c r="Q260"/>
  <c r="R260"/>
  <c r="S260"/>
  <c r="C261"/>
  <c r="I261"/>
  <c r="V261"/>
  <c r="J261"/>
  <c r="W261"/>
  <c r="K261"/>
  <c r="AA261"/>
  <c r="L261"/>
  <c r="M261"/>
  <c r="N261"/>
  <c r="Y261"/>
  <c r="O261"/>
  <c r="P261"/>
  <c r="Q261"/>
  <c r="R261"/>
  <c r="S261"/>
  <c r="C262"/>
  <c r="I262"/>
  <c r="J262"/>
  <c r="W262"/>
  <c r="K262"/>
  <c r="X262"/>
  <c r="L262"/>
  <c r="M262"/>
  <c r="N262"/>
  <c r="O262"/>
  <c r="P262"/>
  <c r="Q262"/>
  <c r="R262"/>
  <c r="S262"/>
  <c r="AG262"/>
  <c r="F262" s="1"/>
  <c r="AH262"/>
  <c r="C263"/>
  <c r="I263"/>
  <c r="AG263"/>
  <c r="G263" s="1"/>
  <c r="J263"/>
  <c r="K263"/>
  <c r="X263"/>
  <c r="L263"/>
  <c r="Y263"/>
  <c r="M263"/>
  <c r="N263"/>
  <c r="O263"/>
  <c r="P263"/>
  <c r="Q263"/>
  <c r="R263"/>
  <c r="S263"/>
  <c r="AH263"/>
  <c r="C264"/>
  <c r="I264"/>
  <c r="V264"/>
  <c r="J264"/>
  <c r="AH264"/>
  <c r="K264"/>
  <c r="L264"/>
  <c r="Y264"/>
  <c r="M264"/>
  <c r="Z264"/>
  <c r="N264"/>
  <c r="O264"/>
  <c r="P264"/>
  <c r="Q264"/>
  <c r="R264"/>
  <c r="S264"/>
  <c r="C266"/>
  <c r="I266"/>
  <c r="V266"/>
  <c r="J266"/>
  <c r="W266"/>
  <c r="K266"/>
  <c r="AA266"/>
  <c r="L266"/>
  <c r="M266"/>
  <c r="N266"/>
  <c r="Y266"/>
  <c r="O266"/>
  <c r="P266"/>
  <c r="Q266"/>
  <c r="R266"/>
  <c r="S266"/>
  <c r="C268"/>
  <c r="I268"/>
  <c r="J268"/>
  <c r="K268"/>
  <c r="L268"/>
  <c r="M268"/>
  <c r="N268"/>
  <c r="O268"/>
  <c r="P268"/>
  <c r="Q268"/>
  <c r="R268"/>
  <c r="S268"/>
  <c r="AG268"/>
  <c r="G268" s="1"/>
  <c r="AH268"/>
  <c r="AE265"/>
  <c r="F265"/>
  <c r="AF265"/>
  <c r="G265"/>
  <c r="C43"/>
  <c r="V43"/>
  <c r="Z43"/>
  <c r="Y43"/>
  <c r="X43"/>
  <c r="AB43"/>
  <c r="W43"/>
  <c r="AB192"/>
  <c r="AA192"/>
  <c r="W192"/>
  <c r="X192"/>
  <c r="Y192"/>
  <c r="Z192"/>
  <c r="V192"/>
  <c r="X191"/>
  <c r="Y191"/>
  <c r="AC191"/>
  <c r="AA191"/>
  <c r="Z191"/>
  <c r="V191"/>
  <c r="AC188"/>
  <c r="AD188"/>
  <c r="AH188"/>
  <c r="W188"/>
  <c r="AB182"/>
  <c r="Y182"/>
  <c r="AC182"/>
  <c r="AD182"/>
  <c r="X182"/>
  <c r="Z182"/>
  <c r="V182"/>
  <c r="AA182"/>
  <c r="X180"/>
  <c r="AC180"/>
  <c r="AD180"/>
  <c r="AH180"/>
  <c r="X178"/>
  <c r="AC178"/>
  <c r="AD178"/>
  <c r="AH178"/>
  <c r="X177"/>
  <c r="AC177"/>
  <c r="AD177"/>
  <c r="AH177"/>
  <c r="Z177"/>
  <c r="V177"/>
  <c r="AC175"/>
  <c r="AD175"/>
  <c r="X175"/>
  <c r="AH175"/>
  <c r="W174"/>
  <c r="AA174"/>
  <c r="X174"/>
  <c r="AC174"/>
  <c r="AD174"/>
  <c r="AH174"/>
  <c r="AC173"/>
  <c r="AD173"/>
  <c r="AH173"/>
  <c r="X172"/>
  <c r="AB172"/>
  <c r="X168"/>
  <c r="AC168"/>
  <c r="AD168"/>
  <c r="AH168"/>
  <c r="X167"/>
  <c r="AC167"/>
  <c r="AD167"/>
  <c r="AH167"/>
  <c r="AB166"/>
  <c r="X166"/>
  <c r="W166"/>
  <c r="Z166"/>
  <c r="V163"/>
  <c r="Z163"/>
  <c r="AH163"/>
  <c r="Y163"/>
  <c r="X163"/>
  <c r="AB163"/>
  <c r="X162"/>
  <c r="AC162"/>
  <c r="AD162"/>
  <c r="AH162"/>
  <c r="X160"/>
  <c r="AC160"/>
  <c r="AD160"/>
  <c r="AH160"/>
  <c r="AH158"/>
  <c r="AB158"/>
  <c r="Y158"/>
  <c r="AC158"/>
  <c r="W158"/>
  <c r="X156"/>
  <c r="AC156"/>
  <c r="AD156"/>
  <c r="AH156"/>
  <c r="X149"/>
  <c r="AC149"/>
  <c r="AD149"/>
  <c r="AH149"/>
  <c r="V146"/>
  <c r="AG146"/>
  <c r="W146"/>
  <c r="AC145"/>
  <c r="AD145"/>
  <c r="X145"/>
  <c r="AH145"/>
  <c r="X142"/>
  <c r="AC142"/>
  <c r="AD142"/>
  <c r="AH142"/>
  <c r="X138"/>
  <c r="AB138"/>
  <c r="Z138"/>
  <c r="X134"/>
  <c r="AC134"/>
  <c r="AD134"/>
  <c r="AH134"/>
  <c r="X131"/>
  <c r="AC131"/>
  <c r="AD131"/>
  <c r="AH131"/>
  <c r="Z131"/>
  <c r="V131"/>
  <c r="X128"/>
  <c r="AC128"/>
  <c r="AD128"/>
  <c r="AH128"/>
  <c r="AA128"/>
  <c r="X124"/>
  <c r="AC124"/>
  <c r="AD124"/>
  <c r="AH124"/>
  <c r="AB123"/>
  <c r="Y123"/>
  <c r="AC123"/>
  <c r="AD123"/>
  <c r="Z123"/>
  <c r="V123"/>
  <c r="X123"/>
  <c r="AA123"/>
  <c r="X122"/>
  <c r="AC122"/>
  <c r="AD122"/>
  <c r="AH122"/>
  <c r="AA122"/>
  <c r="AB117"/>
  <c r="X117"/>
  <c r="V117"/>
  <c r="Y117"/>
  <c r="AA117"/>
  <c r="X115"/>
  <c r="AC115"/>
  <c r="AD115"/>
  <c r="AH115"/>
  <c r="W112"/>
  <c r="Y112"/>
  <c r="X112"/>
  <c r="V112"/>
  <c r="X111"/>
  <c r="AC111"/>
  <c r="AD111"/>
  <c r="AH111"/>
  <c r="AA111"/>
  <c r="Y106"/>
  <c r="W106"/>
  <c r="V106"/>
  <c r="X103"/>
  <c r="AA103"/>
  <c r="W103"/>
  <c r="AB103"/>
  <c r="Y103"/>
  <c r="AC103"/>
  <c r="AD103"/>
  <c r="AF97"/>
  <c r="AE97"/>
  <c r="AA97"/>
  <c r="W97"/>
  <c r="Z95"/>
  <c r="AB95"/>
  <c r="V95"/>
  <c r="AB93"/>
  <c r="Y93"/>
  <c r="AC93"/>
  <c r="AD93"/>
  <c r="AG93"/>
  <c r="AB92"/>
  <c r="Y92"/>
  <c r="AC92"/>
  <c r="AG92"/>
  <c r="X91"/>
  <c r="AC91"/>
  <c r="AD91"/>
  <c r="AH91"/>
  <c r="X90"/>
  <c r="AC90"/>
  <c r="AD90"/>
  <c r="AH90"/>
  <c r="Y88"/>
  <c r="AA88"/>
  <c r="W88"/>
  <c r="AA86"/>
  <c r="W86"/>
  <c r="V86"/>
  <c r="Z86"/>
  <c r="AH86"/>
  <c r="Y86"/>
  <c r="X86"/>
  <c r="AB86"/>
  <c r="Y85"/>
  <c r="AA85"/>
  <c r="W85"/>
  <c r="AF82"/>
  <c r="AE82"/>
  <c r="W82"/>
  <c r="X81"/>
  <c r="AB81"/>
  <c r="Y81"/>
  <c r="AC81"/>
  <c r="AF76"/>
  <c r="AE76"/>
  <c r="W76"/>
  <c r="V69"/>
  <c r="Z69"/>
  <c r="AH69"/>
  <c r="Y69"/>
  <c r="AC69"/>
  <c r="AD69"/>
  <c r="X69"/>
  <c r="AB69"/>
  <c r="X66"/>
  <c r="AC66"/>
  <c r="AD66"/>
  <c r="AH66"/>
  <c r="X63"/>
  <c r="AC63"/>
  <c r="AD63"/>
  <c r="AH63"/>
  <c r="AA63"/>
  <c r="AB57"/>
  <c r="X56"/>
  <c r="AC56"/>
  <c r="AD56"/>
  <c r="AB56"/>
  <c r="X55"/>
  <c r="AC55"/>
  <c r="AD55"/>
  <c r="AH55"/>
  <c r="Z55"/>
  <c r="V55"/>
  <c r="Y50"/>
  <c r="Z50"/>
  <c r="V50"/>
  <c r="AA50"/>
  <c r="AG50"/>
  <c r="AA49"/>
  <c r="X49"/>
  <c r="AB47"/>
  <c r="X44"/>
  <c r="AC44"/>
  <c r="AD44"/>
  <c r="AH44"/>
  <c r="Y31"/>
  <c r="AC31"/>
  <c r="Z31"/>
  <c r="V31"/>
  <c r="AA31"/>
  <c r="W31"/>
  <c r="AB31"/>
  <c r="V23"/>
  <c r="Y23"/>
  <c r="AC23"/>
  <c r="X23"/>
  <c r="AB23"/>
  <c r="X22"/>
  <c r="AH22"/>
  <c r="Z22"/>
  <c r="V22"/>
  <c r="W22"/>
  <c r="AB21"/>
  <c r="Y21"/>
  <c r="AC21"/>
  <c r="X15"/>
  <c r="AC15"/>
  <c r="AD15"/>
  <c r="AH15"/>
  <c r="W268"/>
  <c r="X268"/>
  <c r="AC263"/>
  <c r="AD263"/>
  <c r="AD250"/>
  <c r="AC241"/>
  <c r="AE249"/>
  <c r="AF249"/>
  <c r="AE239"/>
  <c r="AF239"/>
  <c r="AC238"/>
  <c r="AD238"/>
  <c r="AE243"/>
  <c r="AF243"/>
  <c r="AC255"/>
  <c r="AD255"/>
  <c r="AC237"/>
  <c r="AD237"/>
  <c r="Y231"/>
  <c r="AC231"/>
  <c r="X231"/>
  <c r="AB231"/>
  <c r="X226"/>
  <c r="AB226"/>
  <c r="AA226"/>
  <c r="Z226"/>
  <c r="V216"/>
  <c r="AG216"/>
  <c r="V213"/>
  <c r="AG213"/>
  <c r="F213" s="1"/>
  <c r="AE207"/>
  <c r="AF207"/>
  <c r="AE187"/>
  <c r="AF187"/>
  <c r="AA264"/>
  <c r="W264"/>
  <c r="AB261"/>
  <c r="X261"/>
  <c r="AC261"/>
  <c r="AD261"/>
  <c r="AB257"/>
  <c r="X257"/>
  <c r="AC257"/>
  <c r="AD257"/>
  <c r="AA252"/>
  <c r="W252"/>
  <c r="Y232"/>
  <c r="AC232"/>
  <c r="V232"/>
  <c r="Y223"/>
  <c r="Z216"/>
  <c r="Z213"/>
  <c r="X233"/>
  <c r="AB233"/>
  <c r="W233"/>
  <c r="AA233"/>
  <c r="AH232"/>
  <c r="AG232"/>
  <c r="G232"/>
  <c r="X229"/>
  <c r="AB229"/>
  <c r="AA229"/>
  <c r="Z229"/>
  <c r="V220"/>
  <c r="AG220"/>
  <c r="F220" s="1"/>
  <c r="W217"/>
  <c r="AH217"/>
  <c r="AG217"/>
  <c r="W214"/>
  <c r="AH214"/>
  <c r="AG214"/>
  <c r="F214" s="1"/>
  <c r="AE203"/>
  <c r="AF203"/>
  <c r="AE183"/>
  <c r="AF183"/>
  <c r="AB266"/>
  <c r="X266"/>
  <c r="AC266"/>
  <c r="AD266"/>
  <c r="Z259"/>
  <c r="V255"/>
  <c r="Z251"/>
  <c r="AC251"/>
  <c r="AD251"/>
  <c r="V251"/>
  <c r="Z268"/>
  <c r="V268"/>
  <c r="AG266"/>
  <c r="F266" s="1"/>
  <c r="AB264"/>
  <c r="X264"/>
  <c r="AC264"/>
  <c r="AD264"/>
  <c r="AA263"/>
  <c r="W263"/>
  <c r="Z262"/>
  <c r="V262"/>
  <c r="AG261"/>
  <c r="AB260"/>
  <c r="X260"/>
  <c r="AC260"/>
  <c r="AD260"/>
  <c r="AA259"/>
  <c r="W259"/>
  <c r="Z258"/>
  <c r="V258"/>
  <c r="AG257"/>
  <c r="F257" s="1"/>
  <c r="AB256"/>
  <c r="X256"/>
  <c r="AC256"/>
  <c r="AD256"/>
  <c r="AA255"/>
  <c r="W255"/>
  <c r="Z254"/>
  <c r="V254"/>
  <c r="AG253"/>
  <c r="F253" s="1"/>
  <c r="Y253"/>
  <c r="AC253"/>
  <c r="AB252"/>
  <c r="X252"/>
  <c r="AC252"/>
  <c r="AD252"/>
  <c r="AA251"/>
  <c r="W251"/>
  <c r="Z250"/>
  <c r="V250"/>
  <c r="AG249"/>
  <c r="G249" s="1"/>
  <c r="AB248"/>
  <c r="X248"/>
  <c r="AC248"/>
  <c r="AD248"/>
  <c r="AA247"/>
  <c r="W247"/>
  <c r="Z246"/>
  <c r="V246"/>
  <c r="AB245"/>
  <c r="X245"/>
  <c r="AC245"/>
  <c r="AD245"/>
  <c r="Z244"/>
  <c r="V244"/>
  <c r="AG243"/>
  <c r="AB242"/>
  <c r="X242"/>
  <c r="AC242"/>
  <c r="AD242"/>
  <c r="AA241"/>
  <c r="W241"/>
  <c r="Z240"/>
  <c r="V240"/>
  <c r="AG239"/>
  <c r="G239" s="1"/>
  <c r="AB238"/>
  <c r="X238"/>
  <c r="AA237"/>
  <c r="W237"/>
  <c r="X236"/>
  <c r="AC236"/>
  <c r="AD236"/>
  <c r="AA232"/>
  <c r="W231"/>
  <c r="Y227"/>
  <c r="AC227"/>
  <c r="Y226"/>
  <c r="AC226"/>
  <c r="AD226"/>
  <c r="Z223"/>
  <c r="Z220"/>
  <c r="AA217"/>
  <c r="AA214"/>
  <c r="AC206"/>
  <c r="AC205"/>
  <c r="AC186"/>
  <c r="AC185"/>
  <c r="Y234"/>
  <c r="AC234"/>
  <c r="AD234"/>
  <c r="X234"/>
  <c r="AB234"/>
  <c r="V224"/>
  <c r="AG224"/>
  <c r="F224" s="1"/>
  <c r="W221"/>
  <c r="AH221"/>
  <c r="AG221"/>
  <c r="X218"/>
  <c r="AC218"/>
  <c r="AD218"/>
  <c r="AB218"/>
  <c r="AA218"/>
  <c r="Z218"/>
  <c r="AE196"/>
  <c r="AF196"/>
  <c r="Z263"/>
  <c r="V263"/>
  <c r="AA260"/>
  <c r="Y258"/>
  <c r="Z255"/>
  <c r="Y254"/>
  <c r="AC254"/>
  <c r="AA248"/>
  <c r="Z247"/>
  <c r="V247"/>
  <c r="AA268"/>
  <c r="AH266"/>
  <c r="Z266"/>
  <c r="AG264"/>
  <c r="F264" s="1"/>
  <c r="AB263"/>
  <c r="AA262"/>
  <c r="AH261"/>
  <c r="Z261"/>
  <c r="AG260"/>
  <c r="AB259"/>
  <c r="AD259"/>
  <c r="AA258"/>
  <c r="AH257"/>
  <c r="Z257"/>
  <c r="AG256"/>
  <c r="F256"/>
  <c r="AB255"/>
  <c r="AA254"/>
  <c r="AH253"/>
  <c r="Z253"/>
  <c r="AG252"/>
  <c r="AB251"/>
  <c r="AA250"/>
  <c r="AH249"/>
  <c r="Z249"/>
  <c r="AG248"/>
  <c r="AB247"/>
  <c r="AD247"/>
  <c r="AA246"/>
  <c r="AG245"/>
  <c r="AA244"/>
  <c r="AH243"/>
  <c r="Z243"/>
  <c r="AG242"/>
  <c r="AB241"/>
  <c r="AA240"/>
  <c r="AH239"/>
  <c r="Z239"/>
  <c r="AG238"/>
  <c r="AB237"/>
  <c r="W236"/>
  <c r="Y235"/>
  <c r="AC235"/>
  <c r="AD235"/>
  <c r="V235"/>
  <c r="V233"/>
  <c r="AB232"/>
  <c r="Z232"/>
  <c r="Z231"/>
  <c r="Y230"/>
  <c r="AC230"/>
  <c r="Y229"/>
  <c r="AC229"/>
  <c r="AD229"/>
  <c r="Y228"/>
  <c r="Z227"/>
  <c r="Z225"/>
  <c r="V225"/>
  <c r="Z224"/>
  <c r="W222"/>
  <c r="AA221"/>
  <c r="X219"/>
  <c r="Y215"/>
  <c r="AC215"/>
  <c r="X213"/>
  <c r="Y212"/>
  <c r="AC212"/>
  <c r="AC202"/>
  <c r="AD202"/>
  <c r="AC201"/>
  <c r="AC199"/>
  <c r="AC198"/>
  <c r="AH235"/>
  <c r="AG235"/>
  <c r="V228"/>
  <c r="AG228"/>
  <c r="G228" s="1"/>
  <c r="W225"/>
  <c r="AH225"/>
  <c r="AG225"/>
  <c r="G225" s="1"/>
  <c r="X222"/>
  <c r="AC222"/>
  <c r="AD222"/>
  <c r="AB222"/>
  <c r="AA222"/>
  <c r="Z222"/>
  <c r="Y268"/>
  <c r="AC268"/>
  <c r="Y262"/>
  <c r="AC262"/>
  <c r="W260"/>
  <c r="V259"/>
  <c r="AA256"/>
  <c r="W256"/>
  <c r="AB253"/>
  <c r="AB268"/>
  <c r="AB262"/>
  <c r="AB258"/>
  <c r="AB254"/>
  <c r="AB250"/>
  <c r="AB246"/>
  <c r="AD246"/>
  <c r="AB244"/>
  <c r="AD244"/>
  <c r="AB240"/>
  <c r="AD240"/>
  <c r="AA236"/>
  <c r="Y233"/>
  <c r="AC233"/>
  <c r="AD233"/>
  <c r="W232"/>
  <c r="AA231"/>
  <c r="Z228"/>
  <c r="W226"/>
  <c r="AA225"/>
  <c r="X223"/>
  <c r="Y219"/>
  <c r="AC219"/>
  <c r="X217"/>
  <c r="W216"/>
  <c r="Y216"/>
  <c r="X214"/>
  <c r="Y214"/>
  <c r="AC214"/>
  <c r="AD214"/>
  <c r="W213"/>
  <c r="Y213"/>
  <c r="AD211"/>
  <c r="AC195"/>
  <c r="AC194"/>
  <c r="AD194"/>
  <c r="X171"/>
  <c r="AB171"/>
  <c r="Y171"/>
  <c r="AC171"/>
  <c r="AD171"/>
  <c r="AG148"/>
  <c r="G148" s="1"/>
  <c r="W148"/>
  <c r="AH148"/>
  <c r="Z144"/>
  <c r="X144"/>
  <c r="AB144"/>
  <c r="AA144"/>
  <c r="AF129"/>
  <c r="AE129"/>
  <c r="AF121"/>
  <c r="AE121"/>
  <c r="W176"/>
  <c r="V172"/>
  <c r="Y164"/>
  <c r="AC164"/>
  <c r="AD153"/>
  <c r="Z152"/>
  <c r="V152"/>
  <c r="AA148"/>
  <c r="Y140"/>
  <c r="Y137"/>
  <c r="X179"/>
  <c r="AC179"/>
  <c r="AD179"/>
  <c r="AB179"/>
  <c r="AG153"/>
  <c r="W153"/>
  <c r="AH153"/>
  <c r="Z150"/>
  <c r="X150"/>
  <c r="AC150"/>
  <c r="AD150"/>
  <c r="AB150"/>
  <c r="AA150"/>
  <c r="AA230"/>
  <c r="W230"/>
  <c r="AH229"/>
  <c r="V229"/>
  <c r="AB228"/>
  <c r="X228"/>
  <c r="AA227"/>
  <c r="W227"/>
  <c r="AH226"/>
  <c r="V226"/>
  <c r="Y225"/>
  <c r="AC225"/>
  <c r="AD225"/>
  <c r="AB224"/>
  <c r="X224"/>
  <c r="AC224"/>
  <c r="AD224"/>
  <c r="AA223"/>
  <c r="W223"/>
  <c r="AH222"/>
  <c r="V222"/>
  <c r="Y221"/>
  <c r="AC221"/>
  <c r="AD221"/>
  <c r="AB220"/>
  <c r="X220"/>
  <c r="AC220"/>
  <c r="AD220"/>
  <c r="AA219"/>
  <c r="W219"/>
  <c r="AH218"/>
  <c r="V218"/>
  <c r="Y217"/>
  <c r="AC217"/>
  <c r="AD217"/>
  <c r="AB216"/>
  <c r="X216"/>
  <c r="AA215"/>
  <c r="AB213"/>
  <c r="AA212"/>
  <c r="AG211"/>
  <c r="AB210"/>
  <c r="AD210"/>
  <c r="AA209"/>
  <c r="AH208"/>
  <c r="Z208"/>
  <c r="AG207"/>
  <c r="F207" s="1"/>
  <c r="AB206"/>
  <c r="AA205"/>
  <c r="AH204"/>
  <c r="Z204"/>
  <c r="AG203"/>
  <c r="AB202"/>
  <c r="AA201"/>
  <c r="AH200"/>
  <c r="Z200"/>
  <c r="AB199"/>
  <c r="AA198"/>
  <c r="AH197"/>
  <c r="Z197"/>
  <c r="AG196"/>
  <c r="F196" s="1"/>
  <c r="AB195"/>
  <c r="AA194"/>
  <c r="AH193"/>
  <c r="Z193"/>
  <c r="AG192"/>
  <c r="AB191"/>
  <c r="AD191"/>
  <c r="AA190"/>
  <c r="AH189"/>
  <c r="Z189"/>
  <c r="AG187"/>
  <c r="AB186"/>
  <c r="AA185"/>
  <c r="AH184"/>
  <c r="Z184"/>
  <c r="AG183"/>
  <c r="G183" s="1"/>
  <c r="Y181"/>
  <c r="AC181"/>
  <c r="AD181"/>
  <c r="AA176"/>
  <c r="Y172"/>
  <c r="AH172"/>
  <c r="W171"/>
  <c r="Y170"/>
  <c r="Y169"/>
  <c r="AC169"/>
  <c r="AD169"/>
  <c r="X165"/>
  <c r="Z164"/>
  <c r="Y159"/>
  <c r="AC159"/>
  <c r="AD159"/>
  <c r="V159"/>
  <c r="Z157"/>
  <c r="V157"/>
  <c r="V154"/>
  <c r="AA153"/>
  <c r="AG152"/>
  <c r="G152" s="1"/>
  <c r="W151"/>
  <c r="Z148"/>
  <c r="Y146"/>
  <c r="Y144"/>
  <c r="AC144"/>
  <c r="AD144"/>
  <c r="X143"/>
  <c r="X141"/>
  <c r="Z140"/>
  <c r="Y138"/>
  <c r="V138"/>
  <c r="Z137"/>
  <c r="AC108"/>
  <c r="V169"/>
  <c r="AH169"/>
  <c r="W169"/>
  <c r="AG159"/>
  <c r="F159" s="1"/>
  <c r="W159"/>
  <c r="AH159"/>
  <c r="Z154"/>
  <c r="X154"/>
  <c r="AC154"/>
  <c r="AB154"/>
  <c r="AA154"/>
  <c r="AG138"/>
  <c r="F138" s="1"/>
  <c r="W138"/>
  <c r="AH138"/>
  <c r="AF79"/>
  <c r="AE79"/>
  <c r="F79"/>
  <c r="AB230"/>
  <c r="AB227"/>
  <c r="AB223"/>
  <c r="AB219"/>
  <c r="AB215"/>
  <c r="AB212"/>
  <c r="AH211"/>
  <c r="AG210"/>
  <c r="AB209"/>
  <c r="AD209"/>
  <c r="AA208"/>
  <c r="AH207"/>
  <c r="AG206"/>
  <c r="AB205"/>
  <c r="AA204"/>
  <c r="AH203"/>
  <c r="AG202"/>
  <c r="AB201"/>
  <c r="AA200"/>
  <c r="AG199"/>
  <c r="AB198"/>
  <c r="AA197"/>
  <c r="AH196"/>
  <c r="AG195"/>
  <c r="AB194"/>
  <c r="AA193"/>
  <c r="AH192"/>
  <c r="AG191"/>
  <c r="AB190"/>
  <c r="AD190"/>
  <c r="AA189"/>
  <c r="AH187"/>
  <c r="AG186"/>
  <c r="AB185"/>
  <c r="AA184"/>
  <c r="AC184"/>
  <c r="AD184"/>
  <c r="AH183"/>
  <c r="AG181"/>
  <c r="G181" s="1"/>
  <c r="AG179"/>
  <c r="AG176"/>
  <c r="AB176"/>
  <c r="AD176"/>
  <c r="V176"/>
  <c r="AA172"/>
  <c r="Z172"/>
  <c r="Z171"/>
  <c r="Y166"/>
  <c r="AC166"/>
  <c r="AD166"/>
  <c r="V166"/>
  <c r="Z165"/>
  <c r="V165"/>
  <c r="V161"/>
  <c r="AA159"/>
  <c r="W155"/>
  <c r="Y151"/>
  <c r="X148"/>
  <c r="X147"/>
  <c r="Y143"/>
  <c r="AC143"/>
  <c r="AD143"/>
  <c r="V143"/>
  <c r="Z141"/>
  <c r="V141"/>
  <c r="V139"/>
  <c r="AA138"/>
  <c r="AC48"/>
  <c r="AD48"/>
  <c r="W170"/>
  <c r="AA170"/>
  <c r="X170"/>
  <c r="AB170"/>
  <c r="Z169"/>
  <c r="AA169"/>
  <c r="AG166"/>
  <c r="AH166"/>
  <c r="Z161"/>
  <c r="X161"/>
  <c r="AC161"/>
  <c r="AD161"/>
  <c r="AB161"/>
  <c r="AA161"/>
  <c r="AG143"/>
  <c r="W143"/>
  <c r="AH143"/>
  <c r="Z139"/>
  <c r="X139"/>
  <c r="AC139"/>
  <c r="AD139"/>
  <c r="AB139"/>
  <c r="AA139"/>
  <c r="AF135"/>
  <c r="AE135"/>
  <c r="AF113"/>
  <c r="G113"/>
  <c r="AE113"/>
  <c r="F113"/>
  <c r="AB208"/>
  <c r="AD208"/>
  <c r="AB204"/>
  <c r="AD204"/>
  <c r="AB200"/>
  <c r="AD200"/>
  <c r="AB197"/>
  <c r="AD197"/>
  <c r="AB193"/>
  <c r="AD193"/>
  <c r="AB189"/>
  <c r="AD189"/>
  <c r="AB184"/>
  <c r="AH176"/>
  <c r="AG172"/>
  <c r="F172" s="1"/>
  <c r="W172"/>
  <c r="AA171"/>
  <c r="W164"/>
  <c r="Y155"/>
  <c r="W152"/>
  <c r="X152"/>
  <c r="AB148"/>
  <c r="Y148"/>
  <c r="AC148"/>
  <c r="V148"/>
  <c r="Z147"/>
  <c r="V147"/>
  <c r="V144"/>
  <c r="AA143"/>
  <c r="W140"/>
  <c r="W137"/>
  <c r="AC127"/>
  <c r="AD127"/>
  <c r="AC112"/>
  <c r="AC104"/>
  <c r="AD104"/>
  <c r="X99"/>
  <c r="AC99"/>
  <c r="AD99"/>
  <c r="AB99"/>
  <c r="Z99"/>
  <c r="Z96"/>
  <c r="X96"/>
  <c r="AC96"/>
  <c r="AD96"/>
  <c r="AB96"/>
  <c r="X94"/>
  <c r="AC94"/>
  <c r="AD94"/>
  <c r="AB94"/>
  <c r="Z94"/>
  <c r="Z88"/>
  <c r="X88"/>
  <c r="AC88"/>
  <c r="AB88"/>
  <c r="X85"/>
  <c r="AB85"/>
  <c r="Z85"/>
  <c r="AG83"/>
  <c r="F83" s="1"/>
  <c r="W83"/>
  <c r="W73"/>
  <c r="AA73"/>
  <c r="Z73"/>
  <c r="X73"/>
  <c r="AC73"/>
  <c r="AD73"/>
  <c r="AB73"/>
  <c r="X59"/>
  <c r="AB59"/>
  <c r="AA59"/>
  <c r="Y59"/>
  <c r="X53"/>
  <c r="AB53"/>
  <c r="AA53"/>
  <c r="Y53"/>
  <c r="AG49"/>
  <c r="V49"/>
  <c r="AF20"/>
  <c r="AE20"/>
  <c r="Y165"/>
  <c r="AB164"/>
  <c r="X164"/>
  <c r="W161"/>
  <c r="Y157"/>
  <c r="AC157"/>
  <c r="AB155"/>
  <c r="X155"/>
  <c r="W154"/>
  <c r="Y152"/>
  <c r="AC152"/>
  <c r="AB151"/>
  <c r="X151"/>
  <c r="W150"/>
  <c r="Y147"/>
  <c r="AC147"/>
  <c r="AB146"/>
  <c r="X146"/>
  <c r="W144"/>
  <c r="Y141"/>
  <c r="AB140"/>
  <c r="X140"/>
  <c r="W139"/>
  <c r="AB137"/>
  <c r="X137"/>
  <c r="AA136"/>
  <c r="W136"/>
  <c r="AH135"/>
  <c r="Y133"/>
  <c r="AC133"/>
  <c r="AD133"/>
  <c r="AB132"/>
  <c r="AA130"/>
  <c r="AH129"/>
  <c r="AB126"/>
  <c r="AA125"/>
  <c r="AH121"/>
  <c r="Z121"/>
  <c r="AG120"/>
  <c r="F120"/>
  <c r="AB119"/>
  <c r="AA118"/>
  <c r="AH117"/>
  <c r="Z117"/>
  <c r="AB116"/>
  <c r="AA114"/>
  <c r="AH113"/>
  <c r="Z113"/>
  <c r="AG112"/>
  <c r="AA110"/>
  <c r="AH109"/>
  <c r="Z109"/>
  <c r="AC109"/>
  <c r="AD109"/>
  <c r="AG108"/>
  <c r="AB107"/>
  <c r="AA106"/>
  <c r="AH105"/>
  <c r="Z105"/>
  <c r="AC105"/>
  <c r="AD105"/>
  <c r="AG104"/>
  <c r="AB102"/>
  <c r="AA100"/>
  <c r="G79"/>
  <c r="W74"/>
  <c r="X71"/>
  <c r="V60"/>
  <c r="X58"/>
  <c r="X57"/>
  <c r="Y57"/>
  <c r="V52"/>
  <c r="Y49"/>
  <c r="AC49"/>
  <c r="X47"/>
  <c r="Y47"/>
  <c r="X46"/>
  <c r="AC11"/>
  <c r="AD11"/>
  <c r="AA9"/>
  <c r="AA98"/>
  <c r="Y98"/>
  <c r="AC98"/>
  <c r="AD98"/>
  <c r="Y95"/>
  <c r="AC95"/>
  <c r="AD95"/>
  <c r="AA95"/>
  <c r="AA89"/>
  <c r="Y89"/>
  <c r="AC89"/>
  <c r="AD89"/>
  <c r="Y87"/>
  <c r="AC87"/>
  <c r="AD87"/>
  <c r="AA87"/>
  <c r="Z84"/>
  <c r="X84"/>
  <c r="AC84"/>
  <c r="AD84"/>
  <c r="AB84"/>
  <c r="W77"/>
  <c r="AA77"/>
  <c r="Z77"/>
  <c r="X77"/>
  <c r="AC77"/>
  <c r="AB77"/>
  <c r="X70"/>
  <c r="AB70"/>
  <c r="AA70"/>
  <c r="Y70"/>
  <c r="X65"/>
  <c r="AB65"/>
  <c r="AA65"/>
  <c r="Y65"/>
  <c r="AG54"/>
  <c r="G54" s="1"/>
  <c r="V54"/>
  <c r="V51"/>
  <c r="AH51"/>
  <c r="AG51"/>
  <c r="G51" s="1"/>
  <c r="W51"/>
  <c r="AF26"/>
  <c r="AE26"/>
  <c r="AF10"/>
  <c r="AE10"/>
  <c r="F10"/>
  <c r="AG28"/>
  <c r="AH28"/>
  <c r="AB136"/>
  <c r="X136"/>
  <c r="AC136"/>
  <c r="W135"/>
  <c r="Z133"/>
  <c r="Y132"/>
  <c r="AC132"/>
  <c r="AD132"/>
  <c r="AB130"/>
  <c r="X130"/>
  <c r="AC130"/>
  <c r="AA129"/>
  <c r="W129"/>
  <c r="Z127"/>
  <c r="Y126"/>
  <c r="AC126"/>
  <c r="AB125"/>
  <c r="X125"/>
  <c r="AC125"/>
  <c r="AD125"/>
  <c r="W121"/>
  <c r="Z120"/>
  <c r="AC120"/>
  <c r="AD120"/>
  <c r="Y119"/>
  <c r="AC119"/>
  <c r="AD119"/>
  <c r="AB118"/>
  <c r="X118"/>
  <c r="AC118"/>
  <c r="W117"/>
  <c r="Y116"/>
  <c r="AC116"/>
  <c r="AD116"/>
  <c r="AB114"/>
  <c r="X114"/>
  <c r="AC114"/>
  <c r="W113"/>
  <c r="Z112"/>
  <c r="AB110"/>
  <c r="X110"/>
  <c r="AC110"/>
  <c r="W109"/>
  <c r="Z108"/>
  <c r="Y107"/>
  <c r="AC107"/>
  <c r="AD107"/>
  <c r="AB106"/>
  <c r="X106"/>
  <c r="AC106"/>
  <c r="W105"/>
  <c r="Z104"/>
  <c r="Y102"/>
  <c r="AC102"/>
  <c r="AD102"/>
  <c r="AB100"/>
  <c r="X100"/>
  <c r="AC72"/>
  <c r="AD72"/>
  <c r="AC61"/>
  <c r="AD61"/>
  <c r="Y54"/>
  <c r="Z51"/>
  <c r="V48"/>
  <c r="AC14"/>
  <c r="AD14"/>
  <c r="X74"/>
  <c r="AB74"/>
  <c r="AA74"/>
  <c r="Y74"/>
  <c r="AG71"/>
  <c r="V71"/>
  <c r="W60"/>
  <c r="AA60"/>
  <c r="Z60"/>
  <c r="X60"/>
  <c r="AB60"/>
  <c r="AG58"/>
  <c r="G58" s="1"/>
  <c r="V58"/>
  <c r="V57"/>
  <c r="AH57"/>
  <c r="AG57"/>
  <c r="F57" s="1"/>
  <c r="W57"/>
  <c r="W52"/>
  <c r="AA52"/>
  <c r="Z52"/>
  <c r="X52"/>
  <c r="AB52"/>
  <c r="V47"/>
  <c r="AH47"/>
  <c r="AG47"/>
  <c r="F47" s="1"/>
  <c r="W47"/>
  <c r="AF24"/>
  <c r="AE24"/>
  <c r="AF18"/>
  <c r="AE18"/>
  <c r="AF13"/>
  <c r="AE13"/>
  <c r="G10"/>
  <c r="V99"/>
  <c r="V96"/>
  <c r="V94"/>
  <c r="V88"/>
  <c r="V85"/>
  <c r="Y71"/>
  <c r="Y58"/>
  <c r="AC58"/>
  <c r="AD58"/>
  <c r="Z57"/>
  <c r="Z47"/>
  <c r="W98"/>
  <c r="AG98"/>
  <c r="AG95"/>
  <c r="G95"/>
  <c r="W95"/>
  <c r="W89"/>
  <c r="AG89"/>
  <c r="AG87"/>
  <c r="G87" s="1"/>
  <c r="W87"/>
  <c r="AG80"/>
  <c r="V80"/>
  <c r="X78"/>
  <c r="AB78"/>
  <c r="AA78"/>
  <c r="Y78"/>
  <c r="AC78"/>
  <c r="AD78"/>
  <c r="AG75"/>
  <c r="V75"/>
  <c r="V72"/>
  <c r="AH72"/>
  <c r="AG72"/>
  <c r="F72" s="1"/>
  <c r="W72"/>
  <c r="W68"/>
  <c r="AA68"/>
  <c r="Z68"/>
  <c r="X68"/>
  <c r="AC68"/>
  <c r="AD68"/>
  <c r="AB68"/>
  <c r="AG62"/>
  <c r="V62"/>
  <c r="V61"/>
  <c r="AH61"/>
  <c r="AG61"/>
  <c r="W61"/>
  <c r="W48"/>
  <c r="AA48"/>
  <c r="Z48"/>
  <c r="X48"/>
  <c r="AB48"/>
  <c r="AF42"/>
  <c r="AE42"/>
  <c r="AF17"/>
  <c r="AE17"/>
  <c r="AE7"/>
  <c r="F7"/>
  <c r="AF7"/>
  <c r="G7"/>
  <c r="AB165"/>
  <c r="AA164"/>
  <c r="AH161"/>
  <c r="AB157"/>
  <c r="AA155"/>
  <c r="AH154"/>
  <c r="AB152"/>
  <c r="AA151"/>
  <c r="AH150"/>
  <c r="AB147"/>
  <c r="AA146"/>
  <c r="AH144"/>
  <c r="AB141"/>
  <c r="AA140"/>
  <c r="AH139"/>
  <c r="AA137"/>
  <c r="AH136"/>
  <c r="AA132"/>
  <c r="Z130"/>
  <c r="AB127"/>
  <c r="AA126"/>
  <c r="Z125"/>
  <c r="AB120"/>
  <c r="AA119"/>
  <c r="Z118"/>
  <c r="AA116"/>
  <c r="Z114"/>
  <c r="AB112"/>
  <c r="Z110"/>
  <c r="AB108"/>
  <c r="AA107"/>
  <c r="Z106"/>
  <c r="AB104"/>
  <c r="AA102"/>
  <c r="Z100"/>
  <c r="AG99"/>
  <c r="G99" s="1"/>
  <c r="V84"/>
  <c r="AF83"/>
  <c r="Y80"/>
  <c r="AC80"/>
  <c r="V77"/>
  <c r="Y75"/>
  <c r="AC75"/>
  <c r="Z74"/>
  <c r="Z72"/>
  <c r="W70"/>
  <c r="W65"/>
  <c r="Y62"/>
  <c r="AC62"/>
  <c r="Z61"/>
  <c r="Y60"/>
  <c r="AC60"/>
  <c r="AD60"/>
  <c r="X54"/>
  <c r="Y52"/>
  <c r="X51"/>
  <c r="Y51"/>
  <c r="W49"/>
  <c r="AA36"/>
  <c r="AA83"/>
  <c r="Z80"/>
  <c r="AG78"/>
  <c r="Z75"/>
  <c r="AG74"/>
  <c r="G74" s="1"/>
  <c r="AA72"/>
  <c r="Z71"/>
  <c r="AG70"/>
  <c r="G70" s="1"/>
  <c r="AG65"/>
  <c r="Z62"/>
  <c r="AA61"/>
  <c r="AG59"/>
  <c r="F59" s="1"/>
  <c r="Z58"/>
  <c r="AA57"/>
  <c r="Z54"/>
  <c r="AG53"/>
  <c r="F53" s="1"/>
  <c r="AA51"/>
  <c r="Z49"/>
  <c r="AA47"/>
  <c r="AG46"/>
  <c r="G46" s="1"/>
  <c r="Y46"/>
  <c r="AC46"/>
  <c r="AB45"/>
  <c r="X45"/>
  <c r="AC45"/>
  <c r="AA42"/>
  <c r="W42"/>
  <c r="AB41"/>
  <c r="X41"/>
  <c r="AC41"/>
  <c r="AG40"/>
  <c r="Y40"/>
  <c r="AC40"/>
  <c r="Z39"/>
  <c r="V39"/>
  <c r="AA38"/>
  <c r="AC38"/>
  <c r="AD38"/>
  <c r="W38"/>
  <c r="AB37"/>
  <c r="X37"/>
  <c r="AC37"/>
  <c r="X36"/>
  <c r="R36"/>
  <c r="AB36"/>
  <c r="N36"/>
  <c r="J36"/>
  <c r="V36"/>
  <c r="AG32"/>
  <c r="F32" s="1"/>
  <c r="Y32"/>
  <c r="AC32"/>
  <c r="AG30"/>
  <c r="F30" s="1"/>
  <c r="Y30"/>
  <c r="AC30"/>
  <c r="AG29"/>
  <c r="F29" s="1"/>
  <c r="Y29"/>
  <c r="AC29"/>
  <c r="Z28"/>
  <c r="P28"/>
  <c r="L28"/>
  <c r="V28"/>
  <c r="R27"/>
  <c r="N27"/>
  <c r="J27"/>
  <c r="AH26"/>
  <c r="AG25"/>
  <c r="Y25"/>
  <c r="AC25"/>
  <c r="W24"/>
  <c r="AG22"/>
  <c r="Y22"/>
  <c r="AC22"/>
  <c r="AA20"/>
  <c r="W20"/>
  <c r="AG19"/>
  <c r="G19" s="1"/>
  <c r="Y19"/>
  <c r="AC19"/>
  <c r="AD19"/>
  <c r="AA18"/>
  <c r="W18"/>
  <c r="AA17"/>
  <c r="W17"/>
  <c r="AA16"/>
  <c r="AC16"/>
  <c r="AD16"/>
  <c r="W16"/>
  <c r="AA14"/>
  <c r="W14"/>
  <c r="AA13"/>
  <c r="W13"/>
  <c r="AA12"/>
  <c r="AC12"/>
  <c r="AD12"/>
  <c r="W12"/>
  <c r="AA11"/>
  <c r="W11"/>
  <c r="AB9"/>
  <c r="R9"/>
  <c r="N9"/>
  <c r="J9"/>
  <c r="R8"/>
  <c r="N8"/>
  <c r="Y8"/>
  <c r="J8"/>
  <c r="AB80"/>
  <c r="AB75"/>
  <c r="AB71"/>
  <c r="AB62"/>
  <c r="AB58"/>
  <c r="AB54"/>
  <c r="AB49"/>
  <c r="AA46"/>
  <c r="Z45"/>
  <c r="AG42"/>
  <c r="G42"/>
  <c r="Z41"/>
  <c r="AA40"/>
  <c r="AB39"/>
  <c r="AD39"/>
  <c r="AG38"/>
  <c r="Z37"/>
  <c r="Z36"/>
  <c r="R34"/>
  <c r="N34"/>
  <c r="AA34"/>
  <c r="J34"/>
  <c r="R33"/>
  <c r="N33"/>
  <c r="AA33"/>
  <c r="J33"/>
  <c r="AA32"/>
  <c r="AA30"/>
  <c r="AA29"/>
  <c r="AB28"/>
  <c r="P27"/>
  <c r="L27"/>
  <c r="Y27"/>
  <c r="AA25"/>
  <c r="AG24"/>
  <c r="F24" s="1"/>
  <c r="AA22"/>
  <c r="AG20"/>
  <c r="F20"/>
  <c r="AG18"/>
  <c r="F18" s="1"/>
  <c r="AG17"/>
  <c r="G17"/>
  <c r="AG16"/>
  <c r="G16" s="1"/>
  <c r="AG14"/>
  <c r="G14" s="1"/>
  <c r="AG13"/>
  <c r="G13" s="1"/>
  <c r="AG12"/>
  <c r="G12"/>
  <c r="AG11"/>
  <c r="Z9"/>
  <c r="P9"/>
  <c r="X9"/>
  <c r="L9"/>
  <c r="AB46"/>
  <c r="AA45"/>
  <c r="AH42"/>
  <c r="AA41"/>
  <c r="AB40"/>
  <c r="AH38"/>
  <c r="AA37"/>
  <c r="AB32"/>
  <c r="AB30"/>
  <c r="AB29"/>
  <c r="AB25"/>
  <c r="AH24"/>
  <c r="AB22"/>
  <c r="AH20"/>
  <c r="AB19"/>
  <c r="AH18"/>
  <c r="AH17"/>
  <c r="AH16"/>
  <c r="AH14"/>
  <c r="AH13"/>
  <c r="AH12"/>
  <c r="AH11"/>
  <c r="AG43"/>
  <c r="G43" s="1"/>
  <c r="AH43"/>
  <c r="AC43"/>
  <c r="AD43"/>
  <c r="AC192"/>
  <c r="AD192"/>
  <c r="AE188"/>
  <c r="AF188"/>
  <c r="AE182"/>
  <c r="AF182"/>
  <c r="AE180"/>
  <c r="F180"/>
  <c r="AF180"/>
  <c r="G180"/>
  <c r="AE178"/>
  <c r="F178"/>
  <c r="AF178"/>
  <c r="G178"/>
  <c r="AE177"/>
  <c r="F177"/>
  <c r="AF177"/>
  <c r="G177"/>
  <c r="AE175"/>
  <c r="F175"/>
  <c r="AF175"/>
  <c r="G175"/>
  <c r="AE174"/>
  <c r="AF174"/>
  <c r="AE173"/>
  <c r="F173"/>
  <c r="AF173"/>
  <c r="G173"/>
  <c r="AC172"/>
  <c r="AD172"/>
  <c r="AE168"/>
  <c r="F168"/>
  <c r="AF168"/>
  <c r="G168"/>
  <c r="AE167"/>
  <c r="F167"/>
  <c r="AF167"/>
  <c r="G167"/>
  <c r="AC163"/>
  <c r="AD163"/>
  <c r="AE162"/>
  <c r="AF162"/>
  <c r="AE160"/>
  <c r="F160"/>
  <c r="AF160"/>
  <c r="G160"/>
  <c r="AD158"/>
  <c r="AE156"/>
  <c r="AF156"/>
  <c r="G156"/>
  <c r="AE149"/>
  <c r="F149"/>
  <c r="AF149"/>
  <c r="G149"/>
  <c r="AE145"/>
  <c r="F145"/>
  <c r="AF145"/>
  <c r="G145"/>
  <c r="AE142"/>
  <c r="F142"/>
  <c r="AF142"/>
  <c r="G142"/>
  <c r="AC138"/>
  <c r="AD138"/>
  <c r="AE134"/>
  <c r="F134"/>
  <c r="AF134"/>
  <c r="AE131"/>
  <c r="F131"/>
  <c r="AF131"/>
  <c r="G131"/>
  <c r="AE128"/>
  <c r="F128"/>
  <c r="AF128"/>
  <c r="G128"/>
  <c r="AE124"/>
  <c r="F124"/>
  <c r="AF124"/>
  <c r="AE123"/>
  <c r="F123"/>
  <c r="AF123"/>
  <c r="G123"/>
  <c r="AE122"/>
  <c r="AF122"/>
  <c r="AC117"/>
  <c r="AD117"/>
  <c r="AE115"/>
  <c r="AF115"/>
  <c r="G115"/>
  <c r="AE111"/>
  <c r="F111"/>
  <c r="AF111"/>
  <c r="G111"/>
  <c r="AF103"/>
  <c r="AE103"/>
  <c r="AF93"/>
  <c r="AE93"/>
  <c r="F93"/>
  <c r="G93"/>
  <c r="AD92"/>
  <c r="AE91"/>
  <c r="AF91"/>
  <c r="AE90"/>
  <c r="AF90"/>
  <c r="G90"/>
  <c r="AC86"/>
  <c r="AD86"/>
  <c r="AC85"/>
  <c r="AD85"/>
  <c r="AD81"/>
  <c r="AD77"/>
  <c r="AE69"/>
  <c r="F69"/>
  <c r="AF69"/>
  <c r="G69"/>
  <c r="AE66"/>
  <c r="AF66"/>
  <c r="AE63"/>
  <c r="AF63"/>
  <c r="G63"/>
  <c r="AC57"/>
  <c r="AD57"/>
  <c r="AF56"/>
  <c r="AE56"/>
  <c r="AE55"/>
  <c r="AF55"/>
  <c r="AC50"/>
  <c r="AD50"/>
  <c r="AC47"/>
  <c r="AD47"/>
  <c r="AE44"/>
  <c r="AF44"/>
  <c r="AD31"/>
  <c r="AD23"/>
  <c r="AD21"/>
  <c r="AE15"/>
  <c r="F15"/>
  <c r="AF15"/>
  <c r="G15"/>
  <c r="AD268"/>
  <c r="AF109"/>
  <c r="G109"/>
  <c r="AE109"/>
  <c r="F109"/>
  <c r="AF259"/>
  <c r="AE259"/>
  <c r="AE245"/>
  <c r="F245"/>
  <c r="AF245"/>
  <c r="AE260"/>
  <c r="AF260"/>
  <c r="AE266"/>
  <c r="AF266"/>
  <c r="AE257"/>
  <c r="AF257"/>
  <c r="AF16"/>
  <c r="AE16"/>
  <c r="AE77"/>
  <c r="F77"/>
  <c r="AF77"/>
  <c r="AF105"/>
  <c r="G105"/>
  <c r="AE105"/>
  <c r="F105"/>
  <c r="AF96"/>
  <c r="G96"/>
  <c r="AE96"/>
  <c r="F96"/>
  <c r="AF99"/>
  <c r="AE99"/>
  <c r="AF193"/>
  <c r="G193"/>
  <c r="AE193"/>
  <c r="F193"/>
  <c r="AF208"/>
  <c r="AE208"/>
  <c r="AF246"/>
  <c r="AE246"/>
  <c r="AF242"/>
  <c r="G242"/>
  <c r="AE242"/>
  <c r="AF264"/>
  <c r="AE264"/>
  <c r="AC8"/>
  <c r="AD8"/>
  <c r="AF39"/>
  <c r="AE39"/>
  <c r="F39"/>
  <c r="AF120"/>
  <c r="AE120"/>
  <c r="AF189"/>
  <c r="G189"/>
  <c r="AE189"/>
  <c r="F189"/>
  <c r="AF204"/>
  <c r="G204"/>
  <c r="AE204"/>
  <c r="AF139"/>
  <c r="AE139"/>
  <c r="F139"/>
  <c r="AF190"/>
  <c r="AE190"/>
  <c r="F190"/>
  <c r="AF210"/>
  <c r="AE210"/>
  <c r="AF220"/>
  <c r="AE220"/>
  <c r="AF179"/>
  <c r="AE179"/>
  <c r="AF244"/>
  <c r="G244"/>
  <c r="AE244"/>
  <c r="F244"/>
  <c r="AE248"/>
  <c r="AF248"/>
  <c r="AE261"/>
  <c r="AF261"/>
  <c r="AF84"/>
  <c r="AE84"/>
  <c r="AF197"/>
  <c r="G197"/>
  <c r="AE197"/>
  <c r="AE176"/>
  <c r="AF176"/>
  <c r="AF12"/>
  <c r="AE12"/>
  <c r="AF38"/>
  <c r="AE38"/>
  <c r="AE68"/>
  <c r="F68"/>
  <c r="AF68"/>
  <c r="G68"/>
  <c r="AF94"/>
  <c r="G94"/>
  <c r="AE94"/>
  <c r="F94"/>
  <c r="AF200"/>
  <c r="G200"/>
  <c r="AE200"/>
  <c r="F200"/>
  <c r="AF161"/>
  <c r="AE161"/>
  <c r="F161"/>
  <c r="AF184"/>
  <c r="AE184"/>
  <c r="F184"/>
  <c r="AF209"/>
  <c r="G209"/>
  <c r="AE209"/>
  <c r="F209"/>
  <c r="AF224"/>
  <c r="AE224"/>
  <c r="AF240"/>
  <c r="AE240"/>
  <c r="AF222"/>
  <c r="G222"/>
  <c r="AE222"/>
  <c r="F222"/>
  <c r="AF247"/>
  <c r="AE247"/>
  <c r="AE236"/>
  <c r="F236"/>
  <c r="AF236"/>
  <c r="G236"/>
  <c r="AF252"/>
  <c r="AE252"/>
  <c r="AE256"/>
  <c r="AF256"/>
  <c r="AF251"/>
  <c r="AE251"/>
  <c r="W9"/>
  <c r="AH9"/>
  <c r="AG9"/>
  <c r="G9" s="1"/>
  <c r="AF58"/>
  <c r="AE58"/>
  <c r="AE107"/>
  <c r="F107"/>
  <c r="AF107"/>
  <c r="AF125"/>
  <c r="AE125"/>
  <c r="F125"/>
  <c r="AE47"/>
  <c r="AF47"/>
  <c r="G83"/>
  <c r="AF233"/>
  <c r="G233"/>
  <c r="AE233"/>
  <c r="F233"/>
  <c r="AF234"/>
  <c r="AE234"/>
  <c r="AF191"/>
  <c r="G191"/>
  <c r="AE191"/>
  <c r="AF237"/>
  <c r="G237"/>
  <c r="AE237"/>
  <c r="F237"/>
  <c r="AF250"/>
  <c r="AE250"/>
  <c r="F250"/>
  <c r="AG34"/>
  <c r="G34" s="1"/>
  <c r="W34"/>
  <c r="AH34"/>
  <c r="F61"/>
  <c r="AF78"/>
  <c r="AE78"/>
  <c r="AE61"/>
  <c r="AF61"/>
  <c r="G61"/>
  <c r="AE102"/>
  <c r="AF102"/>
  <c r="AE87"/>
  <c r="AF87"/>
  <c r="AE95"/>
  <c r="AF95"/>
  <c r="AE73"/>
  <c r="AF73"/>
  <c r="F191"/>
  <c r="AF181"/>
  <c r="AE181"/>
  <c r="G196"/>
  <c r="AE221"/>
  <c r="AF221"/>
  <c r="G221"/>
  <c r="AF150"/>
  <c r="AE150"/>
  <c r="F150"/>
  <c r="G153"/>
  <c r="AE153"/>
  <c r="F153"/>
  <c r="AF153"/>
  <c r="F225"/>
  <c r="G260"/>
  <c r="F260"/>
  <c r="X27"/>
  <c r="AC27"/>
  <c r="AD27"/>
  <c r="Z34"/>
  <c r="AD40"/>
  <c r="Y34"/>
  <c r="AC137"/>
  <c r="AD137"/>
  <c r="AD22"/>
  <c r="AD30"/>
  <c r="Z33"/>
  <c r="V9"/>
  <c r="X34"/>
  <c r="AC51"/>
  <c r="AD51"/>
  <c r="AD62"/>
  <c r="AD80"/>
  <c r="X33"/>
  <c r="AD110"/>
  <c r="AD114"/>
  <c r="AD118"/>
  <c r="AD136"/>
  <c r="AA8"/>
  <c r="AD148"/>
  <c r="AC155"/>
  <c r="AD155"/>
  <c r="AC146"/>
  <c r="AD146"/>
  <c r="AC213"/>
  <c r="AD213"/>
  <c r="AC216"/>
  <c r="AD216"/>
  <c r="AD219"/>
  <c r="AD262"/>
  <c r="AD201"/>
  <c r="AD212"/>
  <c r="AC228"/>
  <c r="AD228"/>
  <c r="AD254"/>
  <c r="AD185"/>
  <c r="AD231"/>
  <c r="AE72"/>
  <c r="AF72"/>
  <c r="AE132"/>
  <c r="F132"/>
  <c r="AF132"/>
  <c r="AE89"/>
  <c r="F89"/>
  <c r="AF89"/>
  <c r="G89"/>
  <c r="AE57"/>
  <c r="AF57"/>
  <c r="AF133"/>
  <c r="G133"/>
  <c r="AE133"/>
  <c r="F133"/>
  <c r="AF104"/>
  <c r="AE104"/>
  <c r="G203"/>
  <c r="F203"/>
  <c r="AE217"/>
  <c r="AF217"/>
  <c r="AF194"/>
  <c r="G194"/>
  <c r="AE194"/>
  <c r="AF268"/>
  <c r="AE268"/>
  <c r="F268"/>
  <c r="AF202"/>
  <c r="AE202"/>
  <c r="AF255"/>
  <c r="AE255"/>
  <c r="AG33"/>
  <c r="F33" s="1"/>
  <c r="W33"/>
  <c r="AH33"/>
  <c r="W8"/>
  <c r="AH8"/>
  <c r="AG8"/>
  <c r="F8" s="1"/>
  <c r="AF19"/>
  <c r="AE19"/>
  <c r="Y28"/>
  <c r="AA28"/>
  <c r="F78"/>
  <c r="G78"/>
  <c r="F87"/>
  <c r="G104"/>
  <c r="F104"/>
  <c r="AF166"/>
  <c r="G166"/>
  <c r="AE166"/>
  <c r="G179"/>
  <c r="F179"/>
  <c r="G202"/>
  <c r="F202"/>
  <c r="G210"/>
  <c r="F210"/>
  <c r="AE138"/>
  <c r="AF138"/>
  <c r="AF144"/>
  <c r="G144"/>
  <c r="AE144"/>
  <c r="F144"/>
  <c r="AE159"/>
  <c r="AF159"/>
  <c r="G211"/>
  <c r="AE225"/>
  <c r="AF225"/>
  <c r="AE211"/>
  <c r="F211"/>
  <c r="AF211"/>
  <c r="G256"/>
  <c r="G243"/>
  <c r="F243"/>
  <c r="G257"/>
  <c r="G261"/>
  <c r="F261"/>
  <c r="G217"/>
  <c r="F217"/>
  <c r="AD46"/>
  <c r="AD186"/>
  <c r="AB8"/>
  <c r="Y9"/>
  <c r="AC9"/>
  <c r="AD9"/>
  <c r="Z27"/>
  <c r="AB33"/>
  <c r="AB34"/>
  <c r="X8"/>
  <c r="AD25"/>
  <c r="Y36"/>
  <c r="AC36"/>
  <c r="AD36"/>
  <c r="AD37"/>
  <c r="AD41"/>
  <c r="AD45"/>
  <c r="V8"/>
  <c r="Y33"/>
  <c r="AC33"/>
  <c r="AD33"/>
  <c r="AC52"/>
  <c r="AD52"/>
  <c r="V34"/>
  <c r="AC71"/>
  <c r="AD71"/>
  <c r="X28"/>
  <c r="AD106"/>
  <c r="AD126"/>
  <c r="AD130"/>
  <c r="W28"/>
  <c r="AC65"/>
  <c r="AD65"/>
  <c r="AC70"/>
  <c r="AD70"/>
  <c r="AD49"/>
  <c r="AC53"/>
  <c r="AD53"/>
  <c r="AC59"/>
  <c r="AD59"/>
  <c r="AD112"/>
  <c r="AD108"/>
  <c r="AC170"/>
  <c r="AD170"/>
  <c r="AD199"/>
  <c r="AD230"/>
  <c r="AD206"/>
  <c r="AC223"/>
  <c r="AD223"/>
  <c r="AD232"/>
  <c r="AD241"/>
  <c r="AE98"/>
  <c r="F98"/>
  <c r="AF98"/>
  <c r="G98"/>
  <c r="AF127"/>
  <c r="AE127"/>
  <c r="AE48"/>
  <c r="F48"/>
  <c r="AF48"/>
  <c r="F183"/>
  <c r="F238"/>
  <c r="G248"/>
  <c r="F248"/>
  <c r="G264"/>
  <c r="AF218"/>
  <c r="AE218"/>
  <c r="AF226"/>
  <c r="AE226"/>
  <c r="AF238"/>
  <c r="G238"/>
  <c r="AE238"/>
  <c r="AF263"/>
  <c r="AE263"/>
  <c r="F263"/>
  <c r="F16"/>
  <c r="G38"/>
  <c r="F38"/>
  <c r="F42"/>
  <c r="W27"/>
  <c r="AH27"/>
  <c r="AG27"/>
  <c r="F27"/>
  <c r="W36"/>
  <c r="AH36"/>
  <c r="AG36"/>
  <c r="G36"/>
  <c r="AE60"/>
  <c r="F60"/>
  <c r="AF60"/>
  <c r="G60"/>
  <c r="G57"/>
  <c r="AF14"/>
  <c r="AE14"/>
  <c r="AE116"/>
  <c r="F116"/>
  <c r="AF116"/>
  <c r="AE119"/>
  <c r="F119"/>
  <c r="AF119"/>
  <c r="G119"/>
  <c r="AF11"/>
  <c r="G11"/>
  <c r="AE11"/>
  <c r="F11"/>
  <c r="AF85"/>
  <c r="G85"/>
  <c r="AE85"/>
  <c r="F166"/>
  <c r="AE143"/>
  <c r="F143"/>
  <c r="AF143"/>
  <c r="G143"/>
  <c r="G176"/>
  <c r="F176"/>
  <c r="AE169"/>
  <c r="AF169"/>
  <c r="AF172"/>
  <c r="G172"/>
  <c r="AE172"/>
  <c r="G187"/>
  <c r="F187"/>
  <c r="G207"/>
  <c r="AF171"/>
  <c r="G171"/>
  <c r="AE171"/>
  <c r="F171"/>
  <c r="AE214"/>
  <c r="AF214"/>
  <c r="AF229"/>
  <c r="AE229"/>
  <c r="AF235"/>
  <c r="G235"/>
  <c r="AE235"/>
  <c r="F235"/>
  <c r="F242"/>
  <c r="G245"/>
  <c r="G252"/>
  <c r="F252"/>
  <c r="F221"/>
  <c r="G220"/>
  <c r="V33"/>
  <c r="AD88"/>
  <c r="AD164"/>
  <c r="Z8"/>
  <c r="AB27"/>
  <c r="AD29"/>
  <c r="AD32"/>
  <c r="AA27"/>
  <c r="AD75"/>
  <c r="V27"/>
  <c r="AC74"/>
  <c r="AD74"/>
  <c r="AC54"/>
  <c r="AD54"/>
  <c r="AC100"/>
  <c r="AD100"/>
  <c r="AC141"/>
  <c r="AD141"/>
  <c r="AD147"/>
  <c r="AD152"/>
  <c r="AD157"/>
  <c r="AC165"/>
  <c r="AD165"/>
  <c r="AC151"/>
  <c r="AD151"/>
  <c r="AD154"/>
  <c r="AC140"/>
  <c r="AD140"/>
  <c r="AD195"/>
  <c r="AD198"/>
  <c r="AD215"/>
  <c r="AC258"/>
  <c r="AD258"/>
  <c r="AD205"/>
  <c r="AD227"/>
  <c r="AD253"/>
  <c r="AE43"/>
  <c r="F43"/>
  <c r="AF43"/>
  <c r="AF192"/>
  <c r="G192"/>
  <c r="AE192"/>
  <c r="F192"/>
  <c r="AE163"/>
  <c r="F163"/>
  <c r="AF163"/>
  <c r="AE158"/>
  <c r="AF158"/>
  <c r="G158"/>
  <c r="AE117"/>
  <c r="F117"/>
  <c r="AF117"/>
  <c r="G117"/>
  <c r="AF92"/>
  <c r="G92"/>
  <c r="AE92"/>
  <c r="F92"/>
  <c r="AE86"/>
  <c r="AF86"/>
  <c r="G86"/>
  <c r="AF81"/>
  <c r="AE81"/>
  <c r="AE50"/>
  <c r="F50"/>
  <c r="AF50"/>
  <c r="G50"/>
  <c r="AF31"/>
  <c r="G31"/>
  <c r="AE31"/>
  <c r="AE23"/>
  <c r="AF23"/>
  <c r="AF21"/>
  <c r="G21"/>
  <c r="AE21"/>
  <c r="AE27"/>
  <c r="AF27"/>
  <c r="AF100"/>
  <c r="AE100"/>
  <c r="F100"/>
  <c r="AF230"/>
  <c r="AE230"/>
  <c r="F230"/>
  <c r="AE126"/>
  <c r="F126"/>
  <c r="AF126"/>
  <c r="G126"/>
  <c r="AF25"/>
  <c r="G25"/>
  <c r="AE25"/>
  <c r="F25"/>
  <c r="AF219"/>
  <c r="G219"/>
  <c r="AE219"/>
  <c r="F219"/>
  <c r="AE137"/>
  <c r="F137"/>
  <c r="AF137"/>
  <c r="G137"/>
  <c r="AE8"/>
  <c r="AF8"/>
  <c r="AF195"/>
  <c r="G195"/>
  <c r="AE195"/>
  <c r="F195"/>
  <c r="AF29"/>
  <c r="G29"/>
  <c r="AE29"/>
  <c r="AF88"/>
  <c r="G88"/>
  <c r="AE88"/>
  <c r="F88"/>
  <c r="AF206"/>
  <c r="G206"/>
  <c r="AE206"/>
  <c r="F206"/>
  <c r="AF108"/>
  <c r="G108"/>
  <c r="AE108"/>
  <c r="F108"/>
  <c r="AF49"/>
  <c r="G49"/>
  <c r="AE49"/>
  <c r="F49"/>
  <c r="AF130"/>
  <c r="G130"/>
  <c r="AE130"/>
  <c r="AF71"/>
  <c r="G71"/>
  <c r="AE71"/>
  <c r="F71"/>
  <c r="AE36"/>
  <c r="AF36"/>
  <c r="AF186"/>
  <c r="G186"/>
  <c r="AE186"/>
  <c r="F186"/>
  <c r="AF254"/>
  <c r="AE254"/>
  <c r="AF262"/>
  <c r="G262"/>
  <c r="AE262"/>
  <c r="AE146"/>
  <c r="F146"/>
  <c r="AF146"/>
  <c r="G146"/>
  <c r="AF136"/>
  <c r="G136"/>
  <c r="AE136"/>
  <c r="AF22"/>
  <c r="G22"/>
  <c r="AE22"/>
  <c r="F22"/>
  <c r="AF258"/>
  <c r="AE258"/>
  <c r="AF157"/>
  <c r="G157"/>
  <c r="AE157"/>
  <c r="F157"/>
  <c r="AF75"/>
  <c r="G75"/>
  <c r="AE75"/>
  <c r="F75"/>
  <c r="AF241"/>
  <c r="AE241"/>
  <c r="AF112"/>
  <c r="G112"/>
  <c r="AE112"/>
  <c r="F112"/>
  <c r="AF46"/>
  <c r="AE46"/>
  <c r="AE155"/>
  <c r="F155"/>
  <c r="AF155"/>
  <c r="G155"/>
  <c r="AF141"/>
  <c r="AE141"/>
  <c r="F141"/>
  <c r="AF198"/>
  <c r="G198"/>
  <c r="AE198"/>
  <c r="F198"/>
  <c r="AF147"/>
  <c r="G147"/>
  <c r="AE147"/>
  <c r="F147"/>
  <c r="AF32"/>
  <c r="AE32"/>
  <c r="AF223"/>
  <c r="AE223"/>
  <c r="AE170"/>
  <c r="F170"/>
  <c r="AF170"/>
  <c r="G170"/>
  <c r="AF53"/>
  <c r="AE53"/>
  <c r="AF33"/>
  <c r="AE33"/>
  <c r="AE37"/>
  <c r="AF37"/>
  <c r="AF185"/>
  <c r="G185"/>
  <c r="AE185"/>
  <c r="F185"/>
  <c r="AF201"/>
  <c r="AE201"/>
  <c r="AF213"/>
  <c r="AE213"/>
  <c r="AF110"/>
  <c r="G110"/>
  <c r="AE110"/>
  <c r="F110"/>
  <c r="AE51"/>
  <c r="AF51"/>
  <c r="AF30"/>
  <c r="AE30"/>
  <c r="AF40"/>
  <c r="G40"/>
  <c r="AE40"/>
  <c r="F40"/>
  <c r="AC28"/>
  <c r="AD28"/>
  <c r="AE140"/>
  <c r="F140"/>
  <c r="AF140"/>
  <c r="G140"/>
  <c r="AF70"/>
  <c r="AE70"/>
  <c r="AE45"/>
  <c r="F45"/>
  <c r="AF45"/>
  <c r="G45"/>
  <c r="AF228"/>
  <c r="AE228"/>
  <c r="AF118"/>
  <c r="G118"/>
  <c r="AE118"/>
  <c r="F118"/>
  <c r="AF80"/>
  <c r="G80"/>
  <c r="AE80"/>
  <c r="F80"/>
  <c r="AF205"/>
  <c r="AE205"/>
  <c r="AF165"/>
  <c r="AE165"/>
  <c r="AF227"/>
  <c r="G227"/>
  <c r="AE227"/>
  <c r="F227"/>
  <c r="AE151"/>
  <c r="F151"/>
  <c r="AF151"/>
  <c r="G151"/>
  <c r="AF74"/>
  <c r="AE74"/>
  <c r="AE164"/>
  <c r="F164"/>
  <c r="AF164"/>
  <c r="G164"/>
  <c r="AE253"/>
  <c r="AF253"/>
  <c r="AF215"/>
  <c r="G215"/>
  <c r="AE215"/>
  <c r="F215"/>
  <c r="AF154"/>
  <c r="G154"/>
  <c r="AE154"/>
  <c r="F154"/>
  <c r="AF152"/>
  <c r="AE152"/>
  <c r="AF54"/>
  <c r="AE54"/>
  <c r="AE232"/>
  <c r="F232"/>
  <c r="AF232"/>
  <c r="AF199"/>
  <c r="G199"/>
  <c r="AE199"/>
  <c r="F199"/>
  <c r="AF59"/>
  <c r="AE59"/>
  <c r="AF65"/>
  <c r="G65"/>
  <c r="AE65"/>
  <c r="F65"/>
  <c r="AF106"/>
  <c r="AE106"/>
  <c r="AE52"/>
  <c r="F52"/>
  <c r="AF52"/>
  <c r="G52"/>
  <c r="AE41"/>
  <c r="F41"/>
  <c r="AF41"/>
  <c r="G41"/>
  <c r="AE9"/>
  <c r="F9"/>
  <c r="AF9"/>
  <c r="AF231"/>
  <c r="G231"/>
  <c r="AE231"/>
  <c r="AF212"/>
  <c r="G212"/>
  <c r="AE212"/>
  <c r="AF216"/>
  <c r="G216"/>
  <c r="AE216"/>
  <c r="F216"/>
  <c r="AE148"/>
  <c r="F148"/>
  <c r="AF148"/>
  <c r="AF114"/>
  <c r="G114"/>
  <c r="AE114"/>
  <c r="AF62"/>
  <c r="G62"/>
  <c r="AE62"/>
  <c r="F62"/>
  <c r="AC34"/>
  <c r="AD34"/>
  <c r="AF28"/>
  <c r="G28"/>
  <c r="AE28"/>
  <c r="F28"/>
  <c r="AF34"/>
  <c r="AE34"/>
  <c r="F34"/>
  <c r="G18"/>
  <c r="G8"/>
  <c r="F99"/>
  <c r="F13"/>
  <c r="G72"/>
  <c r="F17"/>
  <c r="G24"/>
  <c r="F36"/>
  <c r="F12"/>
  <c r="G253"/>
  <c r="F165"/>
  <c r="F70"/>
  <c r="G30"/>
  <c r="F51"/>
  <c r="G201"/>
  <c r="G33"/>
  <c r="G53"/>
  <c r="F46"/>
  <c r="F241"/>
  <c r="F258"/>
  <c r="F254"/>
  <c r="G23"/>
  <c r="G214"/>
  <c r="G169"/>
  <c r="G20"/>
  <c r="F95"/>
  <c r="G224"/>
  <c r="G251"/>
  <c r="G240"/>
  <c r="F84"/>
  <c r="F246"/>
  <c r="F208"/>
  <c r="F259"/>
  <c r="G44"/>
  <c r="G55"/>
  <c r="F174"/>
  <c r="F182"/>
  <c r="F188"/>
  <c r="F152"/>
  <c r="G27"/>
  <c r="F14"/>
  <c r="F58"/>
  <c r="G120"/>
  <c r="F91" l="1"/>
  <c r="G247"/>
  <c r="G213"/>
  <c r="F228"/>
  <c r="G129"/>
  <c r="G59"/>
  <c r="G32"/>
  <c r="G47"/>
  <c r="F249"/>
  <c r="F26"/>
  <c r="F255"/>
  <c r="F54"/>
  <c r="F106"/>
  <c r="F74"/>
  <c r="G205"/>
  <c r="G37"/>
  <c r="F223"/>
  <c r="G266"/>
  <c r="F229"/>
  <c r="G226"/>
  <c r="G218"/>
  <c r="G138"/>
  <c r="F19"/>
  <c r="F239"/>
  <c r="F181"/>
  <c r="G159"/>
  <c r="F73"/>
  <c r="F102"/>
  <c r="G234"/>
  <c r="G66"/>
  <c r="F122"/>
  <c r="G162"/>
  <c r="G135"/>
  <c r="F121"/>
  <c r="G127"/>
</calcChain>
</file>

<file path=xl/sharedStrings.xml><?xml version="1.0" encoding="utf-8"?>
<sst xmlns="http://schemas.openxmlformats.org/spreadsheetml/2006/main" count="896" uniqueCount="433">
  <si>
    <t>schismina</t>
  </si>
  <si>
    <t>limma</t>
  </si>
  <si>
    <t>semicomma</t>
  </si>
  <si>
    <t>apotome</t>
  </si>
  <si>
    <t>comma</t>
  </si>
  <si>
    <t>diatonic-semitone</t>
  </si>
  <si>
    <t>chromatic-semitone</t>
  </si>
  <si>
    <t>schisma</t>
  </si>
  <si>
    <t>kleisma</t>
  </si>
  <si>
    <t>minor-diesis</t>
  </si>
  <si>
    <t>diesis</t>
  </si>
  <si>
    <t>major-diesis</t>
  </si>
  <si>
    <t>2-exponent</t>
  </si>
  <si>
    <t>3-exponent</t>
  </si>
  <si>
    <t>Alternative name</t>
  </si>
  <si>
    <t>Abbreviation</t>
  </si>
  <si>
    <t>small-diesis</t>
  </si>
  <si>
    <t>medium-diesis</t>
  </si>
  <si>
    <t>large-diesis</t>
  </si>
  <si>
    <t>small-semitone</t>
  </si>
  <si>
    <t>medium-semitone</t>
  </si>
  <si>
    <t>large-semitone</t>
  </si>
  <si>
    <t>s</t>
  </si>
  <si>
    <t>k</t>
  </si>
  <si>
    <t>C</t>
  </si>
  <si>
    <t>S</t>
  </si>
  <si>
    <t>M</t>
  </si>
  <si>
    <t>L</t>
  </si>
  <si>
    <t>A</t>
  </si>
  <si>
    <t>Pythagorean</t>
  </si>
  <si>
    <t>classic</t>
  </si>
  <si>
    <t>septimal</t>
  </si>
  <si>
    <t>unidecimal</t>
  </si>
  <si>
    <t>tridecimal</t>
  </si>
  <si>
    <t>syntonic</t>
  </si>
  <si>
    <t>Didymus</t>
  </si>
  <si>
    <t>atom</t>
  </si>
  <si>
    <t>skisma</t>
  </si>
  <si>
    <t>undecimal</t>
  </si>
  <si>
    <t>septendecimal</t>
  </si>
  <si>
    <t>undevicesimal</t>
  </si>
  <si>
    <t>diaschisma</t>
  </si>
  <si>
    <t>chroma</t>
  </si>
  <si>
    <t>5th-partial</t>
  </si>
  <si>
    <t>7th-partial</t>
  </si>
  <si>
    <t>11th-partial</t>
  </si>
  <si>
    <t>13th-partial</t>
  </si>
  <si>
    <t>17th-partial</t>
  </si>
  <si>
    <t>19th-partial</t>
  </si>
  <si>
    <t>23rd-partial</t>
  </si>
  <si>
    <t>29th-partial</t>
  </si>
  <si>
    <t>31st-partial</t>
  </si>
  <si>
    <t>3rd-partial</t>
  </si>
  <si>
    <t>&lt;blank&gt;</t>
  </si>
  <si>
    <t>Archytas</t>
  </si>
  <si>
    <t>enharmonic</t>
  </si>
  <si>
    <t>Lowerbound (cents)</t>
  </si>
  <si>
    <t>enharmonic-diesis</t>
  </si>
  <si>
    <t>SS</t>
  </si>
  <si>
    <t>MS</t>
  </si>
  <si>
    <t>LS</t>
  </si>
  <si>
    <t>2,3-reduced ratio</t>
  </si>
  <si>
    <t>Alternative name (used with "chroma")</t>
  </si>
  <si>
    <t>skhisma</t>
  </si>
  <si>
    <t>diaskhisma</t>
  </si>
  <si>
    <t>Size range name</t>
  </si>
  <si>
    <t>Ratio name</t>
  </si>
  <si>
    <t>Square of lowerbound</t>
  </si>
  <si>
    <t>Numerator</t>
  </si>
  <si>
    <t>Denominator</t>
  </si>
  <si>
    <t>Exponent of</t>
  </si>
  <si>
    <t>]</t>
  </si>
  <si>
    <t>[</t>
  </si>
  <si>
    <t>Name lookup tables</t>
  </si>
  <si>
    <t>Comma namer</t>
  </si>
  <si>
    <t>c</t>
  </si>
  <si>
    <t>sc</t>
  </si>
  <si>
    <t>hc</t>
  </si>
  <si>
    <t>uc</t>
  </si>
  <si>
    <t>Systematic name</t>
  </si>
  <si>
    <t>Size</t>
  </si>
  <si>
    <t>(cents)</t>
  </si>
  <si>
    <t xml:space="preserve">harmonisma       </t>
  </si>
  <si>
    <t xml:space="preserve">monzisma      </t>
  </si>
  <si>
    <t xml:space="preserve">ragisma       </t>
  </si>
  <si>
    <t xml:space="preserve">tridecimal schisma      </t>
  </si>
  <si>
    <t xml:space="preserve">xenisma       </t>
  </si>
  <si>
    <t xml:space="preserve">ennealimmal comma      </t>
  </si>
  <si>
    <t xml:space="preserve">triaphonisma       </t>
  </si>
  <si>
    <t xml:space="preserve">schisma       </t>
  </si>
  <si>
    <t xml:space="preserve">'19-tone' comma      </t>
  </si>
  <si>
    <t xml:space="preserve">undevicesimal comma      </t>
  </si>
  <si>
    <t xml:space="preserve">Mercator's comma      </t>
  </si>
  <si>
    <t xml:space="preserve">Beta 2, septimal schisma    </t>
  </si>
  <si>
    <t xml:space="preserve">septendecimal kleisma      </t>
  </si>
  <si>
    <t xml:space="preserve">small BP diesis     </t>
  </si>
  <si>
    <t xml:space="preserve">neutral third comma     </t>
  </si>
  <si>
    <t xml:space="preserve">septimal kleisma      </t>
  </si>
  <si>
    <t xml:space="preserve">kleisma, semicomma majeur     </t>
  </si>
  <si>
    <t xml:space="preserve">gamelan residue      </t>
  </si>
  <si>
    <t xml:space="preserve">septendecimal comma      </t>
  </si>
  <si>
    <t xml:space="preserve">undecimal semicomma      </t>
  </si>
  <si>
    <t xml:space="preserve">semicomma, Fokker's comma     </t>
  </si>
  <si>
    <t xml:space="preserve">Wuerschmidt's comma      </t>
  </si>
  <si>
    <t xml:space="preserve">29th-partial chroma      </t>
  </si>
  <si>
    <t xml:space="preserve">Orwell comma      </t>
  </si>
  <si>
    <t xml:space="preserve">small septimal comma     </t>
  </si>
  <si>
    <t xml:space="preserve">minor BP diesis     </t>
  </si>
  <si>
    <t xml:space="preserve">vicesimotertial comma      </t>
  </si>
  <si>
    <t xml:space="preserve">Ptolemy's comma     </t>
  </si>
  <si>
    <t xml:space="preserve">small undecimal comma     </t>
  </si>
  <si>
    <t xml:space="preserve">diaschisma - schisma     </t>
  </si>
  <si>
    <t xml:space="preserve">19th-partial chroma      </t>
  </si>
  <si>
    <t xml:space="preserve">diaschisma       </t>
  </si>
  <si>
    <t xml:space="preserve">'41-tone' comma      </t>
  </si>
  <si>
    <t xml:space="preserve">major BP diesis     </t>
  </si>
  <si>
    <t xml:space="preserve">syntonic comma, Didymus comma    </t>
  </si>
  <si>
    <t xml:space="preserve">approximation to 53-tone comma    </t>
  </si>
  <si>
    <t xml:space="preserve">Pythagorean comma, ditonic comma    </t>
  </si>
  <si>
    <t xml:space="preserve">13th-partial chroma      </t>
  </si>
  <si>
    <t xml:space="preserve">septimal comma      </t>
  </si>
  <si>
    <t xml:space="preserve">minimal diesis      </t>
  </si>
  <si>
    <t xml:space="preserve">small diesis      </t>
  </si>
  <si>
    <t xml:space="preserve">Ampersand's comma      </t>
  </si>
  <si>
    <t xml:space="preserve">vicesimononal comma      </t>
  </si>
  <si>
    <t xml:space="preserve">17th-partial chroma      </t>
  </si>
  <si>
    <t xml:space="preserve">tricesoprimal comma      </t>
  </si>
  <si>
    <t xml:space="preserve">great BP diesis     </t>
  </si>
  <si>
    <t xml:space="preserve">1/6-tone, slendro diesis    </t>
  </si>
  <si>
    <t xml:space="preserve">23rd-partial chroma      </t>
  </si>
  <si>
    <t xml:space="preserve">1/5-tone      </t>
  </si>
  <si>
    <t xml:space="preserve">minor diesis, diesis     </t>
  </si>
  <si>
    <t xml:space="preserve">Mathieu superdiesis      </t>
  </si>
  <si>
    <t xml:space="preserve">Avicenna enharmonic diesis     </t>
  </si>
  <si>
    <t xml:space="preserve">tridecimal diesis      </t>
  </si>
  <si>
    <t xml:space="preserve">1/4-tone, septimal diesis    </t>
  </si>
  <si>
    <t xml:space="preserve">maximal diesis      </t>
  </si>
  <si>
    <t xml:space="preserve">Harrison's comma      </t>
  </si>
  <si>
    <t xml:space="preserve">undecimal comma, 33rd harmonic    </t>
  </si>
  <si>
    <t xml:space="preserve">Greek enharmonic 1/4-tone    </t>
  </si>
  <si>
    <t xml:space="preserve">31st-partial chroma      </t>
  </si>
  <si>
    <t xml:space="preserve">undecimal diesis      </t>
  </si>
  <si>
    <t xml:space="preserve">major diesis      </t>
  </si>
  <si>
    <t xml:space="preserve">tridecimal comma      </t>
  </si>
  <si>
    <t xml:space="preserve">Pythagorean double diminished third    </t>
  </si>
  <si>
    <t xml:space="preserve">minor semitone      </t>
  </si>
  <si>
    <t xml:space="preserve">limma, Pythagorean minor second    </t>
  </si>
  <si>
    <t xml:space="preserve">major chroma, major limma    </t>
  </si>
  <si>
    <t xml:space="preserve">undevicesimal semitone      </t>
  </si>
  <si>
    <t xml:space="preserve">BP small link     </t>
  </si>
  <si>
    <t xml:space="preserve">Arabic lute index finger    </t>
  </si>
  <si>
    <t xml:space="preserve">17th harmonic      </t>
  </si>
  <si>
    <t xml:space="preserve">Ibn Sina's minor second    </t>
  </si>
  <si>
    <t xml:space="preserve">minor diatonic semitone     </t>
  </si>
  <si>
    <t xml:space="preserve">BP minor link     </t>
  </si>
  <si>
    <t xml:space="preserve">apotome       </t>
  </si>
  <si>
    <t xml:space="preserve">BP major link     </t>
  </si>
  <si>
    <t xml:space="preserve">major diatonic semitone     </t>
  </si>
  <si>
    <t xml:space="preserve">2/3-tone      </t>
  </si>
  <si>
    <t xml:space="preserve">large limma, BP small semitone   </t>
  </si>
  <si>
    <t xml:space="preserve">tridecimal 2/3-tone     </t>
  </si>
  <si>
    <t>classic chromatic semitone, minor chroma</t>
  </si>
  <si>
    <t>Beta 5</t>
  </si>
  <si>
    <t xml:space="preserve">undecimal kleisma      </t>
  </si>
  <si>
    <t>Residue of</t>
  </si>
  <si>
    <t>numerator</t>
  </si>
  <si>
    <t>denominator</t>
  </si>
  <si>
    <t>vicesimononal</t>
  </si>
  <si>
    <t>tricesoprimal</t>
  </si>
  <si>
    <t>vicesimotertial</t>
  </si>
  <si>
    <t>double-apotome</t>
  </si>
  <si>
    <t>neutral-second</t>
  </si>
  <si>
    <t>&lt;way too big to be named as a comma&gt;</t>
  </si>
  <si>
    <t>Factorisation cutoff</t>
  </si>
  <si>
    <t>Vectorisation cutoff</t>
  </si>
  <si>
    <t>Ratio abbrev</t>
  </si>
  <si>
    <t>Factored</t>
  </si>
  <si>
    <t>ratio</t>
  </si>
  <si>
    <t>2,3-reduced</t>
  </si>
  <si>
    <t>Vectored</t>
  </si>
  <si>
    <t>Check</t>
  </si>
  <si>
    <t>Final form</t>
  </si>
  <si>
    <t>atom of Kirnberger (not in Scala)</t>
  </si>
  <si>
    <t>Common names (Scala)</t>
  </si>
  <si>
    <t>Vectorisation cutoff (characters)</t>
  </si>
  <si>
    <t>(The term "chroma" also implies an absolute 5-exponent of 1.)</t>
  </si>
  <si>
    <t>Powers used for prime factorisation (maximum possible for full precision integers)</t>
  </si>
  <si>
    <t>Intermediate calculations</t>
  </si>
  <si>
    <t xml:space="preserve">Alternative names might be recognised in a future spreadsheet </t>
  </si>
  <si>
    <t>for converting some semi-systematic names to ratios</t>
  </si>
  <si>
    <t>(too big for full integer precision)</t>
  </si>
  <si>
    <t>Complexity level</t>
  </si>
  <si>
    <t>Complexity level name</t>
  </si>
  <si>
    <t>(incomplete heuristic)</t>
  </si>
  <si>
    <t xml:space="preserve">complex </t>
  </si>
  <si>
    <t xml:space="preserve">supercomplex </t>
  </si>
  <si>
    <t xml:space="preserve">hypercomplex </t>
  </si>
  <si>
    <t xml:space="preserve">ultracomplex </t>
  </si>
  <si>
    <t>&lt;?&gt;</t>
  </si>
  <si>
    <t>1/5-tone</t>
  </si>
  <si>
    <t>1/4-tone</t>
  </si>
  <si>
    <t>1/3-tone</t>
  </si>
  <si>
    <t>(These "plus-apotome" names  are only intended to be used if the interval is really being considered as a comma, otherwise a different naming system applies. See http://users.bigpond.net.au/d.keenan/Music/Miracle/MiracleIntervalNaming.txt or http://users.bigpond.net.au/d.keenan/Music/IntervalNaming.htm)</t>
  </si>
  <si>
    <t xml:space="preserve">Archytas' 1/3-tone      </t>
  </si>
  <si>
    <t>Erlich's decatonic comma, tritonic diesis, jubilee comma</t>
  </si>
  <si>
    <t>Swet's comma</t>
  </si>
  <si>
    <t>lehmerisma</t>
  </si>
  <si>
    <t xml:space="preserve">breedsma       </t>
  </si>
  <si>
    <t>kalisma, Gauss' comma</t>
  </si>
  <si>
    <t>.)|</t>
  </si>
  <si>
    <t>'|</t>
  </si>
  <si>
    <t>)|</t>
  </si>
  <si>
    <t>|(</t>
  </si>
  <si>
    <t>.~|</t>
  </si>
  <si>
    <t>'|(</t>
  </si>
  <si>
    <t>~|</t>
  </si>
  <si>
    <t>')|(</t>
  </si>
  <si>
    <t>)~|</t>
  </si>
  <si>
    <t>.~|(</t>
  </si>
  <si>
    <t>~|(</t>
  </si>
  <si>
    <t>|~</t>
  </si>
  <si>
    <t>~~|</t>
  </si>
  <si>
    <t>./|</t>
  </si>
  <si>
    <t>)|~</t>
  </si>
  <si>
    <t>/|</t>
  </si>
  <si>
    <t>.)/|</t>
  </si>
  <si>
    <t>'/|</t>
  </si>
  <si>
    <t>)/|</t>
  </si>
  <si>
    <t>.|)</t>
  </si>
  <si>
    <t>|)</t>
  </si>
  <si>
    <t>'|)</t>
  </si>
  <si>
    <t>)|)</t>
  </si>
  <si>
    <t>.(|</t>
  </si>
  <si>
    <t>|\</t>
  </si>
  <si>
    <t>(|</t>
  </si>
  <si>
    <t>'(|</t>
  </si>
  <si>
    <t>~|)</t>
  </si>
  <si>
    <t>.(|(</t>
  </si>
  <si>
    <t>/|~</t>
  </si>
  <si>
    <t>(|(</t>
  </si>
  <si>
    <t>~|\</t>
  </si>
  <si>
    <t>.//|</t>
  </si>
  <si>
    <t>//|</t>
  </si>
  <si>
    <t>'//|</t>
  </si>
  <si>
    <t>/|)</t>
  </si>
  <si>
    <t>(|~</t>
  </si>
  <si>
    <t>'/|)</t>
  </si>
  <si>
    <t>./|\</t>
  </si>
  <si>
    <t>/|\</t>
  </si>
  <si>
    <t>'/|\</t>
  </si>
  <si>
    <t>.(|)</t>
  </si>
  <si>
    <t>|\)</t>
  </si>
  <si>
    <t>(|)</t>
  </si>
  <si>
    <t>'(|)</t>
  </si>
  <si>
    <t>.(|\</t>
  </si>
  <si>
    <t>|\\</t>
  </si>
  <si>
    <t>(|\</t>
  </si>
  <si>
    <t>(sagittal role undecided - approx size)</t>
  </si>
  <si>
    <t>./||\</t>
  </si>
  <si>
    <t>'(||~</t>
  </si>
  <si>
    <t>(||~</t>
  </si>
  <si>
    <t>'/||)</t>
  </si>
  <si>
    <t>/||)</t>
  </si>
  <si>
    <t>'//||</t>
  </si>
  <si>
    <t>//||</t>
  </si>
  <si>
    <t>~||\</t>
  </si>
  <si>
    <t>(||(</t>
  </si>
  <si>
    <t>/||~</t>
  </si>
  <si>
    <t>~||)</t>
  </si>
  <si>
    <t>(||</t>
  </si>
  <si>
    <t>||\</t>
  </si>
  <si>
    <t>)||)</t>
  </si>
  <si>
    <t>||)</t>
  </si>
  <si>
    <t>)/||</t>
  </si>
  <si>
    <t>'/||</t>
  </si>
  <si>
    <t>/||</t>
  </si>
  <si>
    <t>)||~</t>
  </si>
  <si>
    <t>~~||</t>
  </si>
  <si>
    <t>||~</t>
  </si>
  <si>
    <t>~||(</t>
  </si>
  <si>
    <t>)~||</t>
  </si>
  <si>
    <t>)||(</t>
  </si>
  <si>
    <t>~||</t>
  </si>
  <si>
    <t>(/|</t>
  </si>
  <si>
    <t>.(||~</t>
  </si>
  <si>
    <t>/||\</t>
  </si>
  <si>
    <t>./||)</t>
  </si>
  <si>
    <t>'||~)</t>
  </si>
  <si>
    <t>.||~)</t>
  </si>
  <si>
    <t>'~||\</t>
  </si>
  <si>
    <t>.//||</t>
  </si>
  <si>
    <t>.~||</t>
  </si>
  <si>
    <t>.)||(</t>
  </si>
  <si>
    <t>.)~||</t>
  </si>
  <si>
    <t>'~||</t>
  </si>
  <si>
    <t>')||(</t>
  </si>
  <si>
    <t>.||~</t>
  </si>
  <si>
    <t>')~||</t>
  </si>
  <si>
    <t>'~||(</t>
  </si>
  <si>
    <t>.)||~</t>
  </si>
  <si>
    <t>'~~||</t>
  </si>
  <si>
    <t>./||</t>
  </si>
  <si>
    <t>.)/||</t>
  </si>
  <si>
    <t>')||~</t>
  </si>
  <si>
    <t>.||)</t>
  </si>
  <si>
    <t>')/||</t>
  </si>
  <si>
    <t>.)||)</t>
  </si>
  <si>
    <t>'||)</t>
  </si>
  <si>
    <t>.||\</t>
  </si>
  <si>
    <t>')||)</t>
  </si>
  <si>
    <t>.(||</t>
  </si>
  <si>
    <t>'(||</t>
  </si>
  <si>
    <t>'||\</t>
  </si>
  <si>
    <t>.~||)</t>
  </si>
  <si>
    <t>./||~</t>
  </si>
  <si>
    <t>'~||)</t>
  </si>
  <si>
    <t>.~||\</t>
  </si>
  <si>
    <t>'(||(</t>
  </si>
  <si>
    <t>Proposed (ASCII longhand approximation of)</t>
  </si>
  <si>
    <t>|||(</t>
  </si>
  <si>
    <t>./|||</t>
  </si>
  <si>
    <t>)/|||</t>
  </si>
  <si>
    <t>Factorisation cutoff (suggestions 77, 125, 175, 385)</t>
  </si>
  <si>
    <t>Needs Excel's Analysis ToolPak add-in for the GCD function (see Excel help)</t>
  </si>
  <si>
    <t>Try your own</t>
  </si>
  <si>
    <t>Sagittal symbol (olympian set, extreme precision, primary roles only)</t>
  </si>
  <si>
    <t>Size range</t>
  </si>
  <si>
    <t>max 3-exp of simple 3-comma in size range (used by complexity heuristic)</t>
  </si>
  <si>
    <t>Slope</t>
  </si>
  <si>
    <t>|'</t>
  </si>
  <si>
    <t>'|'</t>
  </si>
  <si>
    <t>'|(.</t>
  </si>
  <si>
    <t>~|.</t>
  </si>
  <si>
    <t>)|('</t>
  </si>
  <si>
    <t>.~|('</t>
  </si>
  <si>
    <t>~|('</t>
  </si>
  <si>
    <t>|~.</t>
  </si>
  <si>
    <t>|~'</t>
  </si>
  <si>
    <t>'/|'</t>
  </si>
  <si>
    <t>)/|.</t>
  </si>
  <si>
    <t>.|)'</t>
  </si>
  <si>
    <t>|)'</t>
  </si>
  <si>
    <t>Alternative 2exponent</t>
  </si>
  <si>
    <t>Alternative 3-exponent</t>
  </si>
  <si>
    <t xml:space="preserve"> (change at F2)</t>
  </si>
  <si>
    <t>characters (change at F4)</t>
  </si>
  <si>
    <t>|''</t>
  </si>
  <si>
    <t>)|.</t>
  </si>
  <si>
    <t>)|'</t>
  </si>
  <si>
    <t>)|''</t>
  </si>
  <si>
    <t>|(..</t>
  </si>
  <si>
    <t>|(.</t>
  </si>
  <si>
    <t>|('</t>
  </si>
  <si>
    <t>)|(</t>
  </si>
  <si>
    <t>)|(.</t>
  </si>
  <si>
    <t>)|(''</t>
  </si>
  <si>
    <t>')|(.</t>
  </si>
  <si>
    <t>~|(..</t>
  </si>
  <si>
    <t>~|(.</t>
  </si>
  <si>
    <t>|~..</t>
  </si>
  <si>
    <t>~~|'</t>
  </si>
  <si>
    <t>~~|''</t>
  </si>
  <si>
    <t>./|.</t>
  </si>
  <si>
    <t>/|..</t>
  </si>
  <si>
    <t>/|.</t>
  </si>
  <si>
    <t>/|'</t>
  </si>
  <si>
    <t>/|''</t>
  </si>
  <si>
    <t>.|).</t>
  </si>
  <si>
    <t>)/|..</t>
  </si>
  <si>
    <t>|)..</t>
  </si>
  <si>
    <t>|).</t>
  </si>
  <si>
    <t>|)''</t>
  </si>
  <si>
    <t>'|).</t>
  </si>
  <si>
    <t>'|)'</t>
  </si>
  <si>
    <t>)|).</t>
  </si>
  <si>
    <t>|\'</t>
  </si>
  <si>
    <t>(|.</t>
  </si>
  <si>
    <t>(|'</t>
  </si>
  <si>
    <t>(|''</t>
  </si>
  <si>
    <t>'(|.</t>
  </si>
  <si>
    <t>~|).</t>
  </si>
  <si>
    <t>~|)'</t>
  </si>
  <si>
    <t>~|)''</t>
  </si>
  <si>
    <t>.(|(.</t>
  </si>
  <si>
    <t>'~|)</t>
  </si>
  <si>
    <t>(|(..</t>
  </si>
  <si>
    <t>(|(.</t>
  </si>
  <si>
    <t>Dave Keenan, 8-Apr-2004, updated 3-Nov-2016</t>
  </si>
  <si>
    <t>(|('</t>
  </si>
  <si>
    <t>.//|.</t>
  </si>
  <si>
    <t>.//|'</t>
  </si>
  <si>
    <t>//|..</t>
  </si>
  <si>
    <t>//|.</t>
  </si>
  <si>
    <t>//|'</t>
  </si>
  <si>
    <t>//|''</t>
  </si>
  <si>
    <t>'//|.</t>
  </si>
  <si>
    <t>)//|'</t>
  </si>
  <si>
    <t>)//|.</t>
  </si>
  <si>
    <t>)//|</t>
  </si>
  <si>
    <t>'//|'</t>
  </si>
  <si>
    <t>/|).</t>
  </si>
  <si>
    <t>)//|''</t>
  </si>
  <si>
    <t>/|)..</t>
  </si>
  <si>
    <t>/|)'</t>
  </si>
  <si>
    <t>'/|).</t>
  </si>
  <si>
    <t>./|\'</t>
  </si>
  <si>
    <t>/|\..</t>
  </si>
  <si>
    <t>/|\.</t>
  </si>
  <si>
    <t>/|\'</t>
  </si>
  <si>
    <t>(/|.</t>
  </si>
  <si>
    <t>(/|'</t>
  </si>
  <si>
    <t>)/|\.</t>
  </si>
  <si>
    <t>)/|\</t>
  </si>
  <si>
    <t>)/|\'</t>
  </si>
  <si>
    <t>|\).</t>
  </si>
  <si>
    <t>.(|).</t>
  </si>
  <si>
    <t>)/|\''</t>
  </si>
  <si>
    <t>|\)'</t>
  </si>
  <si>
    <t>(|).</t>
  </si>
  <si>
    <t>(|)'</t>
  </si>
  <si>
    <t>(|)''</t>
  </si>
  <si>
    <t>.(|\.</t>
  </si>
  <si>
    <t>.(|\'</t>
  </si>
  <si>
    <t>(|\.</t>
  </si>
  <si>
    <t>(|\'</t>
  </si>
  <si>
    <t>)|\\</t>
  </si>
  <si>
    <t>)|\\'</t>
  </si>
  <si>
    <t>)|\\.</t>
  </si>
  <si>
    <t>)|\\..</t>
  </si>
  <si>
    <t>(|\''</t>
  </si>
  <si>
    <t>The single-shaft symbols have been brought up to date, but the multi-shaft symbols still need correcting</t>
  </si>
  <si>
    <t>And the gaps introduced into the lookup tables need removing, perhaps move to another sheet.</t>
  </si>
  <si>
    <t>n</t>
  </si>
</sst>
</file>

<file path=xl/styles.xml><?xml version="1.0" encoding="utf-8"?>
<styleSheet xmlns="http://schemas.openxmlformats.org/spreadsheetml/2006/main">
  <numFmts count="1">
    <numFmt numFmtId="172" formatCode="0.000"/>
  </numFmts>
  <fonts count="2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72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11" fontId="0" fillId="0" borderId="0" xfId="0" applyNumberFormat="1"/>
    <xf numFmtId="0" fontId="0" fillId="2" borderId="0" xfId="0" applyFill="1"/>
    <xf numFmtId="1" fontId="0" fillId="2" borderId="0" xfId="0" applyNumberFormat="1" applyFill="1"/>
    <xf numFmtId="172" fontId="0" fillId="2" borderId="0" xfId="0" applyNumberFormat="1" applyFill="1"/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0" fillId="0" borderId="0" xfId="0" quotePrefix="1" applyFill="1"/>
    <xf numFmtId="1" fontId="0" fillId="0" borderId="0" xfId="0" quotePrefix="1" applyNumberFormat="1"/>
    <xf numFmtId="1" fontId="0" fillId="0" borderId="1" xfId="0" applyNumberFormat="1" applyBorder="1"/>
    <xf numFmtId="2" fontId="0" fillId="0" borderId="0" xfId="0" applyNumberFormat="1"/>
    <xf numFmtId="0" fontId="1" fillId="0" borderId="0" xfId="0" quotePrefix="1" applyFont="1" applyFill="1"/>
    <xf numFmtId="1" fontId="0" fillId="0" borderId="0" xfId="0" quotePrefix="1" applyNumberFormat="1" applyFill="1"/>
    <xf numFmtId="0" fontId="0" fillId="0" borderId="0" xfId="0" quotePrefix="1"/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1" fillId="0" borderId="0" xfId="0" applyFont="1"/>
    <xf numFmtId="1" fontId="1" fillId="0" borderId="0" xfId="0" quotePrefix="1" applyNumberFormat="1" applyFont="1" applyFill="1"/>
    <xf numFmtId="0" fontId="0" fillId="0" borderId="0" xfId="0" applyFont="1" applyFill="1"/>
    <xf numFmtId="1" fontId="1" fillId="0" borderId="0" xfId="0" applyNumberFormat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1"/>
  <sheetViews>
    <sheetView tabSelected="1" topLeftCell="A11" workbookViewId="0">
      <pane xSplit="11085" ySplit="1515" topLeftCell="AH1" activePane="bottomLeft"/>
      <selection activeCell="A4" sqref="A4"/>
      <selection pane="topRight" activeCell="AL5" sqref="AL5"/>
      <selection pane="bottomLeft"/>
      <selection pane="bottomRight" activeCell="AJ30" sqref="AJ30:AL30"/>
    </sheetView>
  </sheetViews>
  <sheetFormatPr defaultRowHeight="12.75"/>
  <cols>
    <col min="1" max="1" width="17" style="3" customWidth="1"/>
    <col min="2" max="2" width="17.28515625" style="3" customWidth="1"/>
    <col min="3" max="3" width="8.7109375" style="6" customWidth="1"/>
    <col min="4" max="4" width="37" style="3" customWidth="1"/>
    <col min="5" max="5" width="8.7109375" style="3" customWidth="1"/>
    <col min="6" max="6" width="31.140625" style="3" customWidth="1"/>
    <col min="7" max="7" width="13" style="3" customWidth="1"/>
    <col min="8" max="8" width="1.7109375" customWidth="1"/>
    <col min="9" max="9" width="3.85546875" customWidth="1"/>
    <col min="10" max="10" width="4.42578125" customWidth="1"/>
    <col min="11" max="19" width="3.42578125" customWidth="1"/>
    <col min="20" max="20" width="1.42578125" customWidth="1"/>
    <col min="21" max="21" width="4.7109375" customWidth="1"/>
    <col min="22" max="22" width="8.28515625" style="7" customWidth="1"/>
    <col min="23" max="23" width="4.140625" style="7" customWidth="1"/>
    <col min="24" max="24" width="7.5703125" style="7" customWidth="1"/>
    <col min="25" max="27" width="7.5703125" customWidth="1"/>
    <col min="28" max="29" width="16.85546875" customWidth="1"/>
    <col min="30" max="32" width="11.85546875" customWidth="1"/>
    <col min="33" max="33" width="9.5703125" customWidth="1"/>
    <col min="34" max="34" width="11.85546875" style="21" customWidth="1"/>
    <col min="35" max="35" width="11.85546875" style="25" customWidth="1"/>
    <col min="36" max="37" width="9.85546875" customWidth="1"/>
    <col min="38" max="38" width="14.42578125" customWidth="1"/>
    <col min="39" max="39" width="33.7109375" customWidth="1"/>
    <col min="40" max="42" width="16.140625" customWidth="1"/>
    <col min="43" max="43" width="17.42578125" customWidth="1"/>
    <col min="44" max="44" width="16" style="1" customWidth="1"/>
    <col min="45" max="45" width="10.140625" style="1" customWidth="1"/>
    <col min="46" max="46" width="6.5703125" style="1" customWidth="1"/>
  </cols>
  <sheetData>
    <row r="1" spans="1:57">
      <c r="A1" s="11" t="s">
        <v>74</v>
      </c>
      <c r="B1" s="30" t="s">
        <v>387</v>
      </c>
      <c r="F1" s="11" t="s">
        <v>322</v>
      </c>
      <c r="G1" s="11"/>
      <c r="H1" s="1"/>
      <c r="I1" s="35" t="s">
        <v>323</v>
      </c>
      <c r="J1" s="36"/>
      <c r="K1" s="36"/>
      <c r="L1" s="36"/>
      <c r="M1" s="36"/>
      <c r="N1" s="36"/>
      <c r="O1" s="36"/>
      <c r="P1" s="36"/>
      <c r="Q1" s="36"/>
      <c r="R1" s="36"/>
      <c r="S1" s="36"/>
      <c r="V1" s="7" t="s">
        <v>187</v>
      </c>
      <c r="AJ1" s="10" t="s">
        <v>73</v>
      </c>
      <c r="AK1" s="10"/>
    </row>
    <row r="2" spans="1:57">
      <c r="A2" s="30" t="s">
        <v>430</v>
      </c>
      <c r="F2" s="7">
        <v>385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AI2" s="26"/>
      <c r="AJ2" s="7"/>
      <c r="AK2" s="7"/>
      <c r="AO2" t="s">
        <v>188</v>
      </c>
      <c r="AU2" t="s">
        <v>187</v>
      </c>
    </row>
    <row r="3" spans="1:57">
      <c r="A3" s="30" t="s">
        <v>431</v>
      </c>
      <c r="F3" s="11" t="s">
        <v>184</v>
      </c>
      <c r="G3" s="11"/>
      <c r="V3" s="7" t="s">
        <v>180</v>
      </c>
      <c r="AJ3" s="10" t="s">
        <v>326</v>
      </c>
      <c r="AM3" s="1"/>
      <c r="AO3" t="s">
        <v>189</v>
      </c>
      <c r="AU3" t="s">
        <v>186</v>
      </c>
    </row>
    <row r="4" spans="1:57">
      <c r="C4" s="12" t="s">
        <v>80</v>
      </c>
      <c r="E4" s="11" t="s">
        <v>318</v>
      </c>
      <c r="F4" s="3">
        <v>6</v>
      </c>
      <c r="G4" s="7"/>
      <c r="I4" s="10" t="s">
        <v>70</v>
      </c>
      <c r="J4" s="10"/>
      <c r="K4" s="10"/>
      <c r="V4" s="7" t="s">
        <v>164</v>
      </c>
      <c r="W4" s="7" t="s">
        <v>164</v>
      </c>
      <c r="X4" s="7" t="s">
        <v>178</v>
      </c>
      <c r="Z4" t="s">
        <v>176</v>
      </c>
      <c r="AB4" t="s">
        <v>179</v>
      </c>
      <c r="AD4" t="s">
        <v>181</v>
      </c>
      <c r="AE4" s="7"/>
      <c r="AF4" s="7"/>
      <c r="AG4" s="7"/>
      <c r="AJ4" s="10" t="s">
        <v>67</v>
      </c>
      <c r="AK4" s="10"/>
      <c r="AU4">
        <f t="shared" ref="AU4:BE4" si="0">INT(15/LOG(I5))</f>
        <v>49</v>
      </c>
      <c r="AV4">
        <f t="shared" si="0"/>
        <v>31</v>
      </c>
      <c r="AW4">
        <f t="shared" si="0"/>
        <v>21</v>
      </c>
      <c r="AX4">
        <f t="shared" si="0"/>
        <v>17</v>
      </c>
      <c r="AY4">
        <f t="shared" si="0"/>
        <v>14</v>
      </c>
      <c r="AZ4">
        <f t="shared" si="0"/>
        <v>13</v>
      </c>
      <c r="BA4">
        <f t="shared" si="0"/>
        <v>12</v>
      </c>
      <c r="BB4">
        <f t="shared" si="0"/>
        <v>11</v>
      </c>
      <c r="BC4">
        <f t="shared" si="0"/>
        <v>11</v>
      </c>
      <c r="BD4">
        <f t="shared" si="0"/>
        <v>10</v>
      </c>
      <c r="BE4">
        <f t="shared" si="0"/>
        <v>10</v>
      </c>
    </row>
    <row r="5" spans="1:57">
      <c r="A5" s="11" t="s">
        <v>68</v>
      </c>
      <c r="B5" s="11" t="s">
        <v>69</v>
      </c>
      <c r="C5" s="12" t="s">
        <v>81</v>
      </c>
      <c r="D5" s="11" t="s">
        <v>183</v>
      </c>
      <c r="E5" s="11" t="s">
        <v>325</v>
      </c>
      <c r="F5" s="11" t="s">
        <v>79</v>
      </c>
      <c r="G5" s="11" t="s">
        <v>15</v>
      </c>
      <c r="H5" s="10"/>
      <c r="I5" s="10">
        <v>2</v>
      </c>
      <c r="J5" s="10">
        <v>3</v>
      </c>
      <c r="K5" s="10">
        <v>5</v>
      </c>
      <c r="L5" s="10">
        <v>7</v>
      </c>
      <c r="M5" s="10">
        <v>11</v>
      </c>
      <c r="N5" s="10">
        <v>13</v>
      </c>
      <c r="O5" s="10">
        <v>17</v>
      </c>
      <c r="P5" s="10">
        <v>19</v>
      </c>
      <c r="Q5" s="10">
        <v>23</v>
      </c>
      <c r="R5" s="10">
        <v>29</v>
      </c>
      <c r="S5" s="10">
        <v>31</v>
      </c>
      <c r="T5" s="10"/>
      <c r="U5" s="1"/>
      <c r="V5" s="7" t="s">
        <v>165</v>
      </c>
      <c r="W5" s="7" t="s">
        <v>166</v>
      </c>
      <c r="X5" s="7" t="s">
        <v>165</v>
      </c>
      <c r="Y5" s="7" t="s">
        <v>166</v>
      </c>
      <c r="Z5" s="7" t="s">
        <v>165</v>
      </c>
      <c r="AA5" s="7" t="s">
        <v>166</v>
      </c>
      <c r="AB5" s="7" t="s">
        <v>177</v>
      </c>
      <c r="AC5" s="7"/>
      <c r="AD5" s="7" t="s">
        <v>177</v>
      </c>
      <c r="AE5" t="s">
        <v>66</v>
      </c>
      <c r="AF5" t="s">
        <v>175</v>
      </c>
      <c r="AG5" t="s">
        <v>191</v>
      </c>
      <c r="AH5" s="21" t="s">
        <v>328</v>
      </c>
      <c r="AI5" s="25" t="s">
        <v>327</v>
      </c>
      <c r="AJ5" s="10" t="s">
        <v>12</v>
      </c>
      <c r="AK5" s="10" t="s">
        <v>13</v>
      </c>
      <c r="AL5" s="10" t="s">
        <v>56</v>
      </c>
      <c r="AM5" s="10" t="s">
        <v>65</v>
      </c>
      <c r="AN5" s="10" t="s">
        <v>15</v>
      </c>
      <c r="AO5" t="s">
        <v>14</v>
      </c>
      <c r="AP5" t="s">
        <v>14</v>
      </c>
      <c r="AQ5" t="s">
        <v>14</v>
      </c>
      <c r="AR5" t="s">
        <v>14</v>
      </c>
      <c r="AS5" t="s">
        <v>14</v>
      </c>
      <c r="AT5" s="1" t="s">
        <v>342</v>
      </c>
      <c r="AU5" t="s">
        <v>343</v>
      </c>
    </row>
    <row r="6" spans="1:57">
      <c r="AG6" t="s">
        <v>193</v>
      </c>
      <c r="AI6" s="25">
        <v>306</v>
      </c>
      <c r="AL6" s="9">
        <v>1.0000000000000001E-15</v>
      </c>
      <c r="AM6" t="s">
        <v>0</v>
      </c>
      <c r="AN6" s="15" t="s">
        <v>432</v>
      </c>
      <c r="AO6" t="s">
        <v>36</v>
      </c>
      <c r="AR6" s="8"/>
    </row>
    <row r="7" spans="1:57" ht="12.75" customHeight="1">
      <c r="A7" s="3" t="s">
        <v>190</v>
      </c>
      <c r="C7" s="6">
        <f>(I7+(LN(J$5)*J7+LN(K$5)*K7+LN(L$5)*L7+LN(M$5)*M7+LN(N$5)*N7+LN(O$5)*O7+LN(P$5)*P7+LN(Q$5)*Q7+LN(R$5)*R7+LN(S$5)*S7)/LN(2))*1200</f>
        <v>1.5360929432972625E-2</v>
      </c>
      <c r="D7" s="3" t="s">
        <v>182</v>
      </c>
      <c r="E7" s="17"/>
      <c r="F7" s="7" t="str">
        <f t="shared" ref="F7:F20" ca="1" si="1">LOOKUP(AG7,AL$52:AM$58)&amp;AE7&amp;IF((RIGHT(AE7,1)&lt;&gt;"]")*ISERROR(VALUE(RIGHT(AE7,1)))," ","-")&amp;LOOKUP(C7,AL$6:AM$29)</f>
        <v>5^12-schismina</v>
      </c>
      <c r="G7" s="7" t="str">
        <f t="shared" ref="G7:G21" ca="1" si="2">LOOKUP(AG7,AL$52:AN$58)&amp;AF7&amp;LOOKUP(C7,AL$6:AN$29)</f>
        <v>5^12n</v>
      </c>
      <c r="H7" s="2" t="s">
        <v>72</v>
      </c>
      <c r="I7">
        <v>161</v>
      </c>
      <c r="J7">
        <v>-84</v>
      </c>
      <c r="K7">
        <v>-12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t="s">
        <v>71</v>
      </c>
      <c r="V7" s="7" t="e">
        <f t="shared" ref="V7:V68" si="3">A7/(I$5^IF(I7&gt;0,I7,0)*J$5^IF(J7&gt;0,J7,0)*K$5^IF(K7&gt;0,K7,0)*L$5^IF(L7&gt;0,L7,0)*M$5^IF(M7&gt;0,M7,0)*N$5^IF(N7&gt;0,N7,0)*O$5^IF(O7&gt;0,O7,0)*P$5^IF(P7&gt;0,P7,0)*Q$5^IF(Q7&gt;0,Q7,0)*R$5^IF(R7&gt;0,R7,0)*S$5^IF(S7&gt;0,S7,0))</f>
        <v>#VALUE!</v>
      </c>
      <c r="W7" s="7">
        <f t="shared" ref="W7:W68" si="4">B7/(I$5^IF(I7&lt;0,-I7,0)*J$5^IF(J7&lt;0,-J7,0)*K$5^IF(K7&lt;0,-K7,0)*L$5^IF(L7&lt;0,-L7,0)*M$5^IF(M7&lt;0,-M7,0)*N$5^IF(N7&lt;0,-N7,0)*O$5^IF(O7&lt;0,-O7,0)*P$5^IF(P7&lt;0,-P7,0)*Q$5^IF(Q7&lt;0,-Q7,0)*R$5^IF(R7&lt;0,-R7,0)*S$5^IF(S7&lt;0,-S7,0))</f>
        <v>0</v>
      </c>
      <c r="X7" s="7">
        <f t="shared" ref="X7:X21" si="5">K$5^IF(K7&gt;0,K7,0)*L$5^IF(L7&gt;0,L7,0)*M$5^IF(M7&gt;0,M7,0)*N$5^IF(N7&gt;0,N7,0)*O$5^IF(O7&gt;0,O7,0)*P$5^IF(P7&gt;0,P7,0)*Q$5^IF(Q7&gt;0,Q7,0)*R$5^IF(R7&gt;0,R7,0)*S$5^IF(S7&gt;0,S7,0)</f>
        <v>1</v>
      </c>
      <c r="Y7">
        <f t="shared" ref="Y7:Y21" si="6">K$5^IF(K7&lt;0,-K7,0)*L$5^IF(L7&lt;0,-L7,0)*M$5^IF(M7&lt;0,-M7,0)*N$5^IF(N7&lt;0,-N7,0)*O$5^IF(O7&lt;0,-O7,0)*P$5^IF(P7&lt;0,-P7,0)*Q$5^IF(Q7&lt;0,-Q7,0)*R$5^IF(R7&lt;0,-R7,0)*S$5^IF(S7&lt;0,-S7,0)</f>
        <v>244140625</v>
      </c>
      <c r="Z7" t="str">
        <f t="shared" ref="Z7:Z21" si="7">IF(K7&gt;0,K$5&amp;IF(K7&gt;1,"^"&amp;K7,"")&amp;".","")&amp;IF(L7&gt;0,L$5&amp;IF(L7&gt;1,"^"&amp;L7,"")&amp;".","")&amp;IF(M7&gt;0,M$5&amp;IF(M7&gt;1,"^"&amp;M7,"")&amp;".","")&amp;IF(N7&gt;0,N$5&amp;IF(N7&gt;1,"^"&amp;N7,"")&amp;".","")&amp;IF(O7&gt;0,O$5&amp;IF(O7&gt;1,"^"&amp;O7,"")&amp;".","")&amp;IF(P7&gt;0,P$5&amp;IF(P7&gt;1,"^"&amp;P7,"")&amp;".","")&amp;IF(Q7&gt;0,Q$5&amp;IF(Q7&gt;1,"^"&amp;Q7,"")&amp;".","")&amp;IF(R7&gt;0,R$5&amp;IF(R7&gt;1,"^"&amp;R7,"")&amp;".","")&amp;IF(S7&gt;0,S$5&amp;IF(S7&gt;1,"^"&amp;S7,"")&amp;".","")</f>
        <v/>
      </c>
      <c r="AA7" t="str">
        <f t="shared" ref="AA7:AA21" si="8">IF(K7&lt;0,K$5&amp;IF(K7&lt;-1,"^"&amp;-K7,"")&amp;".","")&amp;IF(L7&lt;0,L$5&amp;IF(L7&lt;-1,"^"&amp;-L7,"")&amp;".","")&amp;IF(M7&lt;0,M$5&amp;IF(M7&lt;-1,"^"&amp;-M7,"")&amp;".","")&amp;IF(N7&lt;0,N$5&amp;IF(N7&lt;-1,"^"&amp;-N7,"")&amp;".","")&amp;IF(O7&lt;0,O$5&amp;IF(O7&lt;-1,"^"&amp;-O7,"")&amp;".","")&amp;IF(P7&lt;0,P$5&amp;IF(P7&lt;-1,"^"&amp;-P7,"")&amp;".","")&amp;IF(Q7&lt;0,Q$5&amp;IF(Q7&lt;-1,"^"&amp;-Q7,"")&amp;".","")&amp;IF(R7&lt;0,R$5&amp;IF(R7&lt;-1,"^"&amp;-R7,"")&amp;".","")&amp;IF(S7&lt;0,S$5&amp;IF(S7&lt;-1,"^"&amp;-S7,"")&amp;".","")</f>
        <v>5^12.</v>
      </c>
      <c r="AB7" t="str">
        <f t="shared" ref="AB7:AB21" si="9">"[,"&amp;IF(OR(K7:S7),K7,"")&amp;IF(OR(L7:S7)," "&amp;L7,"")&amp;IF(OR(M7:S7)," "&amp;M7,"")&amp;IF(OR(N7:S7),","&amp;N7,"")&amp;IF(OR(O7:S7)," "&amp;O7,"")&amp;IF(OR(P7:S7)," "&amp;P7,"")&amp;IF(OR(Q7:S7),","&amp;Q7,"")&amp;IF(OR(R7:S7)," "&amp;R7,"")&amp;IF(OR(S7:S7)," "&amp;S7,"")&amp;"]"</f>
        <v>[,-12]</v>
      </c>
      <c r="AC7" t="str">
        <f t="shared" ref="AC7:AC93" si="10">IF(Y7&gt;X7,IF(X7=1,"",IF(X7&lt;=F$2,X7,LEFT(Z7,LEN(Z7)-1))&amp;":")&amp;IF(Y7=1,"1",IF(Y7&lt;=F$2,Y7,LEFT(AA7,LEN(AA7)-1))),IF(Y7=1,"",IF(Y7&lt;=F$2,Y7,LEFT(AA7,LEN(AA7)-1))&amp;":")&amp;IF(X7=1,"1",IF(X7&lt;=F$2,X7,LEFT(Z7,LEN(Z7)-1))))</f>
        <v>5^12</v>
      </c>
      <c r="AD7" t="str">
        <f t="shared" ref="AD7:AD93" si="11">IF(LEN(AC7)&gt;MAX(F$4,LEN(AB7)-3),AB7,IF(Y7&gt;X7,IF(X7=1,"",IF(X7&lt;=F$2,X7,LEFT(Z7,LEN(Z7)-1))&amp;":")&amp;IF(Y7=1,"1",IF(Y7&lt;=F$2,Y7,LEFT(AA7,LEN(AA7)-1))),IF(Y7=1,"",IF(Y7&lt;=F$2,Y7,LEFT(AA7,LEN(AA7)-1))&amp;":")&amp;IF(X7=1,"1",IF(X7&lt;=F$2,X7,LEFT(Z7,LEN(Z7)-1)))))</f>
        <v>5^12</v>
      </c>
      <c r="AE7" t="str">
        <f t="shared" ref="AE7:AE21" si="12">IF(ISERROR(VLOOKUP(VALUE(AD7),AL$32:AM$41,2,FALSE)),AD7,TEXT(VLOOKUP(VALUE(AD7),AL$32:AM$41,2,FALSE),"0"))</f>
        <v>5^12</v>
      </c>
      <c r="AF7" t="str">
        <f t="shared" ref="AF7:AF21" si="13">IF(ISERROR(VLOOKUP(VALUE(AD7),AL$32:AN$41,3,FALSE)),AD7,TEXT(VLOOKUP(VALUE(AD7),AL$32:AN$41,3,FALSE),"0"))</f>
        <v>5^12</v>
      </c>
      <c r="AG7">
        <f t="shared" ref="AG7:AG21" ca="1" si="14">IF(AND(ABS(J7)&gt;ABS(OFFSET(AI$5,MATCH(C7,AL$6:AL$29,1),0)),(ABS(I7)&gt;ROUND(LN(3)/LN(2)*ABS(OFFSET(AI$5,MATCH(C7,AL$6:AL$29,1),0)),0))),1,0)</f>
        <v>0</v>
      </c>
      <c r="AH7" s="21">
        <f t="shared" ref="AH7:AH85" si="15">ABS(J7-7*C7/113.685)</f>
        <v>84.000945828438503</v>
      </c>
      <c r="AI7" s="25">
        <v>53</v>
      </c>
      <c r="AJ7" s="34">
        <v>-84</v>
      </c>
      <c r="AK7" s="34">
        <v>53</v>
      </c>
      <c r="AL7">
        <f t="shared" ref="AL7:AL18" si="16">(AJ7+LN(3)/LN(2)*AK7)*600</f>
        <v>1.8075229327706666</v>
      </c>
      <c r="AM7" t="s">
        <v>7</v>
      </c>
      <c r="AN7" s="1" t="s">
        <v>22</v>
      </c>
      <c r="AO7" t="s">
        <v>37</v>
      </c>
      <c r="AP7" t="s">
        <v>63</v>
      </c>
      <c r="AR7" s="8"/>
    </row>
    <row r="8" spans="1:57">
      <c r="A8" s="3">
        <v>10648</v>
      </c>
      <c r="B8" s="3">
        <v>10647</v>
      </c>
      <c r="C8" s="6">
        <f>(LN(A8)-LN(B8))/LN(2)*1200</f>
        <v>0.16259535575046846</v>
      </c>
      <c r="D8" s="3" t="s">
        <v>82</v>
      </c>
      <c r="E8" s="17"/>
      <c r="F8" s="7" t="str">
        <f t="shared" ca="1" si="1"/>
        <v>[,0 -1 3,-2]-schismina</v>
      </c>
      <c r="G8" s="7" t="str">
        <f t="shared" ca="1" si="2"/>
        <v>[,0 -1 3,-2]n</v>
      </c>
      <c r="H8" s="2" t="s">
        <v>72</v>
      </c>
      <c r="I8">
        <f t="shared" ref="I8:S9" si="17">ROUND(LN(GCD($A8,I$5^AU$4))/LN(I$5),0)-ROUND(LN(GCD($B8,I$5^AU$4))/LN(I$5),0)</f>
        <v>3</v>
      </c>
      <c r="J8">
        <f t="shared" si="17"/>
        <v>-2</v>
      </c>
      <c r="K8">
        <f t="shared" si="17"/>
        <v>0</v>
      </c>
      <c r="L8">
        <f t="shared" si="17"/>
        <v>-1</v>
      </c>
      <c r="M8">
        <f t="shared" si="17"/>
        <v>3</v>
      </c>
      <c r="N8">
        <f t="shared" si="17"/>
        <v>-2</v>
      </c>
      <c r="O8">
        <f t="shared" si="17"/>
        <v>0</v>
      </c>
      <c r="P8">
        <f t="shared" si="17"/>
        <v>0</v>
      </c>
      <c r="Q8">
        <f t="shared" si="17"/>
        <v>0</v>
      </c>
      <c r="R8">
        <f t="shared" si="17"/>
        <v>0</v>
      </c>
      <c r="S8">
        <f t="shared" si="17"/>
        <v>0</v>
      </c>
      <c r="T8" t="s">
        <v>71</v>
      </c>
      <c r="V8" s="7">
        <f t="shared" si="3"/>
        <v>1</v>
      </c>
      <c r="W8" s="7">
        <f t="shared" si="4"/>
        <v>1</v>
      </c>
      <c r="X8" s="7">
        <f t="shared" si="5"/>
        <v>1331</v>
      </c>
      <c r="Y8">
        <f t="shared" si="6"/>
        <v>1183</v>
      </c>
      <c r="Z8" t="str">
        <f t="shared" si="7"/>
        <v>11^3.</v>
      </c>
      <c r="AA8" t="str">
        <f t="shared" si="8"/>
        <v>7.13^2.</v>
      </c>
      <c r="AB8" t="str">
        <f t="shared" si="9"/>
        <v>[,0 -1 3,-2]</v>
      </c>
      <c r="AC8" t="str">
        <f t="shared" si="10"/>
        <v>7.13^2:11^3</v>
      </c>
      <c r="AD8" t="str">
        <f t="shared" si="11"/>
        <v>[,0 -1 3,-2]</v>
      </c>
      <c r="AE8" t="str">
        <f t="shared" si="12"/>
        <v>[,0 -1 3,-2]</v>
      </c>
      <c r="AF8" t="str">
        <f t="shared" si="13"/>
        <v>[,0 -1 3,-2]</v>
      </c>
      <c r="AG8">
        <f t="shared" ca="1" si="14"/>
        <v>0</v>
      </c>
      <c r="AH8" s="21">
        <f t="shared" si="15"/>
        <v>2.0100115889541565</v>
      </c>
      <c r="AI8" s="25">
        <v>106</v>
      </c>
      <c r="AJ8">
        <v>317</v>
      </c>
      <c r="AK8">
        <v>-200</v>
      </c>
      <c r="AL8">
        <f t="shared" si="16"/>
        <v>4.4999134612453418</v>
      </c>
      <c r="AM8" t="s">
        <v>8</v>
      </c>
      <c r="AN8" s="1" t="s">
        <v>23</v>
      </c>
      <c r="AO8" t="s">
        <v>2</v>
      </c>
      <c r="AR8" s="8"/>
    </row>
    <row r="9" spans="1:57">
      <c r="A9" s="3">
        <v>9801</v>
      </c>
      <c r="B9" s="3">
        <v>9800</v>
      </c>
      <c r="C9" s="6">
        <f>(LN(A9)-LN(B9))/LN(2)*1200</f>
        <v>0.17664752314169876</v>
      </c>
      <c r="D9" s="3" t="s">
        <v>208</v>
      </c>
      <c r="E9" s="17"/>
      <c r="F9" s="7" t="str">
        <f t="shared" ca="1" si="1"/>
        <v>[,-2 -2 2]-schismina</v>
      </c>
      <c r="G9" s="7" t="str">
        <f t="shared" ca="1" si="2"/>
        <v>[,-2 -2 2]n</v>
      </c>
      <c r="H9" s="2" t="s">
        <v>72</v>
      </c>
      <c r="I9">
        <f t="shared" si="17"/>
        <v>-3</v>
      </c>
      <c r="J9">
        <f t="shared" si="17"/>
        <v>4</v>
      </c>
      <c r="K9">
        <f t="shared" si="17"/>
        <v>-2</v>
      </c>
      <c r="L9">
        <f t="shared" si="17"/>
        <v>-2</v>
      </c>
      <c r="M9">
        <f t="shared" si="17"/>
        <v>2</v>
      </c>
      <c r="N9">
        <f t="shared" si="17"/>
        <v>0</v>
      </c>
      <c r="O9">
        <f t="shared" si="17"/>
        <v>0</v>
      </c>
      <c r="P9">
        <f t="shared" si="17"/>
        <v>0</v>
      </c>
      <c r="Q9">
        <f t="shared" si="17"/>
        <v>0</v>
      </c>
      <c r="R9">
        <f t="shared" si="17"/>
        <v>0</v>
      </c>
      <c r="S9">
        <f t="shared" si="17"/>
        <v>0</v>
      </c>
      <c r="T9" t="s">
        <v>71</v>
      </c>
      <c r="V9" s="7">
        <f t="shared" si="3"/>
        <v>1</v>
      </c>
      <c r="W9" s="7">
        <f t="shared" si="4"/>
        <v>1</v>
      </c>
      <c r="X9" s="7">
        <f t="shared" si="5"/>
        <v>121</v>
      </c>
      <c r="Y9">
        <f t="shared" si="6"/>
        <v>1225</v>
      </c>
      <c r="Z9" t="str">
        <f t="shared" si="7"/>
        <v>11^2.</v>
      </c>
      <c r="AA9" t="str">
        <f t="shared" si="8"/>
        <v>5^2.7^2.</v>
      </c>
      <c r="AB9" t="str">
        <f t="shared" si="9"/>
        <v>[,-2 -2 2]</v>
      </c>
      <c r="AC9" t="str">
        <f t="shared" si="10"/>
        <v>121:5^2.7^2</v>
      </c>
      <c r="AD9" t="str">
        <f t="shared" si="11"/>
        <v>[,-2 -2 2]</v>
      </c>
      <c r="AE9" t="str">
        <f t="shared" si="12"/>
        <v>[,-2 -2 2]</v>
      </c>
      <c r="AF9" t="str">
        <f t="shared" si="13"/>
        <v>[,-2 -2 2]</v>
      </c>
      <c r="AG9">
        <f t="shared" ca="1" si="14"/>
        <v>0</v>
      </c>
      <c r="AH9" s="21">
        <f t="shared" si="15"/>
        <v>3.9891231678586281</v>
      </c>
      <c r="AI9" s="25">
        <v>12</v>
      </c>
      <c r="AJ9" s="32">
        <v>-19</v>
      </c>
      <c r="AK9" s="32">
        <v>12</v>
      </c>
      <c r="AL9">
        <f t="shared" si="16"/>
        <v>11.730005192325876</v>
      </c>
      <c r="AM9" t="s">
        <v>4</v>
      </c>
      <c r="AN9" s="1" t="s">
        <v>24</v>
      </c>
      <c r="AO9" t="s">
        <v>41</v>
      </c>
      <c r="AP9" t="s">
        <v>64</v>
      </c>
      <c r="AQ9" t="s">
        <v>42</v>
      </c>
    </row>
    <row r="10" spans="1:57">
      <c r="A10" s="3" t="s">
        <v>190</v>
      </c>
      <c r="C10" s="6">
        <f>(I10+(LN(J$5)*J10+LN(K$5)*K10+LN(L$5)*L10+LN(M$5)*M10+LN(N$5)*N10+LN(O$5)*O10+LN(P$5)*P10+LN(Q$5)*Q10+LN(R$5)*R10+LN(S$5)*S10)/LN(2))*1200</f>
        <v>0.29239571032348977</v>
      </c>
      <c r="D10" s="3" t="s">
        <v>83</v>
      </c>
      <c r="E10" s="17"/>
      <c r="F10" s="7" t="str">
        <f t="shared" ca="1" si="1"/>
        <v>25-schismina</v>
      </c>
      <c r="G10" s="7" t="str">
        <f t="shared" ca="1" si="2"/>
        <v>25n</v>
      </c>
      <c r="H10" s="2" t="s">
        <v>72</v>
      </c>
      <c r="I10">
        <v>54</v>
      </c>
      <c r="J10">
        <v>-37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71</v>
      </c>
      <c r="V10" s="7" t="e">
        <f t="shared" si="3"/>
        <v>#VALUE!</v>
      </c>
      <c r="W10" s="7">
        <f t="shared" si="4"/>
        <v>0</v>
      </c>
      <c r="X10" s="7">
        <f t="shared" si="5"/>
        <v>25</v>
      </c>
      <c r="Y10">
        <f t="shared" si="6"/>
        <v>1</v>
      </c>
      <c r="Z10" t="str">
        <f t="shared" si="7"/>
        <v>5^2.</v>
      </c>
      <c r="AA10" t="str">
        <f t="shared" si="8"/>
        <v/>
      </c>
      <c r="AB10" t="str">
        <f t="shared" si="9"/>
        <v>[,2]</v>
      </c>
      <c r="AC10" t="str">
        <f t="shared" si="10"/>
        <v>25</v>
      </c>
      <c r="AD10" t="str">
        <f t="shared" si="11"/>
        <v>25</v>
      </c>
      <c r="AE10" t="str">
        <f t="shared" si="12"/>
        <v>25</v>
      </c>
      <c r="AF10" t="str">
        <f t="shared" si="13"/>
        <v>25</v>
      </c>
      <c r="AG10">
        <f t="shared" ca="1" si="14"/>
        <v>0</v>
      </c>
      <c r="AH10" s="21">
        <f t="shared" si="15"/>
        <v>37.018003870099527</v>
      </c>
      <c r="AI10" s="25">
        <v>29</v>
      </c>
      <c r="AJ10" s="33">
        <v>27</v>
      </c>
      <c r="AK10" s="33">
        <v>-17</v>
      </c>
      <c r="AL10">
        <f t="shared" si="16"/>
        <v>33.382492644204831</v>
      </c>
      <c r="AM10" t="s">
        <v>16</v>
      </c>
      <c r="AN10" s="1" t="s">
        <v>25</v>
      </c>
      <c r="AO10" t="s">
        <v>9</v>
      </c>
      <c r="AP10" t="s">
        <v>199</v>
      </c>
      <c r="AQ10" t="s">
        <v>42</v>
      </c>
      <c r="AT10">
        <v>-57</v>
      </c>
      <c r="AU10">
        <v>36</v>
      </c>
    </row>
    <row r="11" spans="1:57">
      <c r="A11" s="3">
        <v>4375</v>
      </c>
      <c r="B11" s="3">
        <v>4374</v>
      </c>
      <c r="C11" s="6">
        <f t="shared" ref="C11:C25" si="18">(LN(A11)-LN(B11))/LN(2)*1200</f>
        <v>0.39575587075409779</v>
      </c>
      <c r="D11" s="3" t="s">
        <v>84</v>
      </c>
      <c r="E11" s="17"/>
      <c r="F11" s="7" t="str">
        <f t="shared" ca="1" si="1"/>
        <v>5^4.7-schismina</v>
      </c>
      <c r="G11" s="7" t="str">
        <f t="shared" ca="1" si="2"/>
        <v>5^4.7n</v>
      </c>
      <c r="H11" s="2" t="s">
        <v>72</v>
      </c>
      <c r="I11">
        <f t="shared" ref="I11:I21" si="19">ROUND(LN(GCD($A11,I$5^AU$4))/LN(I$5),0)-ROUND(LN(GCD($B11,I$5^AU$4))/LN(I$5),0)</f>
        <v>-1</v>
      </c>
      <c r="J11">
        <f t="shared" ref="J11:J21" si="20">ROUND(LN(GCD($A11,J$5^AV$4))/LN(J$5),0)-ROUND(LN(GCD($B11,J$5^AV$4))/LN(J$5),0)</f>
        <v>-7</v>
      </c>
      <c r="K11">
        <f t="shared" ref="K11:K21" si="21">ROUND(LN(GCD($A11,K$5^AW$4))/LN(K$5),0)-ROUND(LN(GCD($B11,K$5^AW$4))/LN(K$5),0)</f>
        <v>4</v>
      </c>
      <c r="L11">
        <f t="shared" ref="L11:L21" si="22">ROUND(LN(GCD($A11,L$5^AX$4))/LN(L$5),0)-ROUND(LN(GCD($B11,L$5^AX$4))/LN(L$5),0)</f>
        <v>1</v>
      </c>
      <c r="M11">
        <f t="shared" ref="M11:M21" si="23">ROUND(LN(GCD($A11,M$5^AY$4))/LN(M$5),0)-ROUND(LN(GCD($B11,M$5^AY$4))/LN(M$5),0)</f>
        <v>0</v>
      </c>
      <c r="N11">
        <f t="shared" ref="N11:N21" si="24">ROUND(LN(GCD($A11,N$5^AZ$4))/LN(N$5),0)-ROUND(LN(GCD($B11,N$5^AZ$4))/LN(N$5),0)</f>
        <v>0</v>
      </c>
      <c r="O11">
        <f t="shared" ref="O11:O21" si="25">ROUND(LN(GCD($A11,O$5^BA$4))/LN(O$5),0)-ROUND(LN(GCD($B11,O$5^BA$4))/LN(O$5),0)</f>
        <v>0</v>
      </c>
      <c r="P11">
        <f t="shared" ref="P11:P21" si="26">ROUND(LN(GCD($A11,P$5^BB$4))/LN(P$5),0)-ROUND(LN(GCD($B11,P$5^BB$4))/LN(P$5),0)</f>
        <v>0</v>
      </c>
      <c r="Q11">
        <f t="shared" ref="Q11:Q21" si="27">ROUND(LN(GCD($A11,Q$5^BC$4))/LN(Q$5),0)-ROUND(LN(GCD($B11,Q$5^BC$4))/LN(Q$5),0)</f>
        <v>0</v>
      </c>
      <c r="R11">
        <f t="shared" ref="R11:R21" si="28">ROUND(LN(GCD($A11,R$5^BD$4))/LN(R$5),0)-ROUND(LN(GCD($B11,R$5^BD$4))/LN(R$5),0)</f>
        <v>0</v>
      </c>
      <c r="S11">
        <f t="shared" ref="S11:S21" si="29">ROUND(LN(GCD($A11,S$5^BE$4))/LN(S$5),0)-ROUND(LN(GCD($B11,S$5^BE$4))/LN(S$5),0)</f>
        <v>0</v>
      </c>
      <c r="T11" t="s">
        <v>71</v>
      </c>
      <c r="V11" s="7">
        <f t="shared" si="3"/>
        <v>1</v>
      </c>
      <c r="W11" s="7">
        <f t="shared" si="4"/>
        <v>1</v>
      </c>
      <c r="X11" s="7">
        <f t="shared" si="5"/>
        <v>4375</v>
      </c>
      <c r="Y11">
        <f t="shared" si="6"/>
        <v>1</v>
      </c>
      <c r="Z11" t="str">
        <f t="shared" si="7"/>
        <v>5^4.7.</v>
      </c>
      <c r="AA11" t="str">
        <f t="shared" si="8"/>
        <v/>
      </c>
      <c r="AB11" t="str">
        <f t="shared" si="9"/>
        <v>[,4 1]</v>
      </c>
      <c r="AC11" t="str">
        <f t="shared" si="10"/>
        <v>5^4.7</v>
      </c>
      <c r="AD11" t="str">
        <f t="shared" si="11"/>
        <v>5^4.7</v>
      </c>
      <c r="AE11" t="str">
        <f t="shared" si="12"/>
        <v>5^4.7</v>
      </c>
      <c r="AF11" t="str">
        <f t="shared" si="13"/>
        <v>5^4.7</v>
      </c>
      <c r="AG11">
        <f t="shared" ca="1" si="14"/>
        <v>0</v>
      </c>
      <c r="AH11" s="21">
        <f t="shared" si="15"/>
        <v>7.0243681320779228</v>
      </c>
      <c r="AI11" s="25">
        <v>24</v>
      </c>
      <c r="AJ11" s="31">
        <v>8</v>
      </c>
      <c r="AK11" s="31">
        <v>-5</v>
      </c>
      <c r="AL11">
        <f t="shared" si="16"/>
        <v>45.11249783653124</v>
      </c>
      <c r="AM11" t="s">
        <v>10</v>
      </c>
      <c r="AN11" s="1" t="s">
        <v>26</v>
      </c>
      <c r="AO11" t="s">
        <v>17</v>
      </c>
      <c r="AP11" t="s">
        <v>200</v>
      </c>
      <c r="AQ11" t="s">
        <v>42</v>
      </c>
      <c r="AR11" t="s">
        <v>57</v>
      </c>
      <c r="AS11" t="s">
        <v>55</v>
      </c>
    </row>
    <row r="12" spans="1:57">
      <c r="A12" s="3">
        <v>4096</v>
      </c>
      <c r="B12" s="3">
        <v>4095</v>
      </c>
      <c r="C12" s="6">
        <f t="shared" si="18"/>
        <v>0.42271616595431283</v>
      </c>
      <c r="D12" s="3" t="s">
        <v>85</v>
      </c>
      <c r="E12" s="17" t="s">
        <v>329</v>
      </c>
      <c r="F12" s="7" t="str">
        <f t="shared" ca="1" si="1"/>
        <v>5.7.13-schismina</v>
      </c>
      <c r="G12" s="7" t="str">
        <f t="shared" ca="1" si="2"/>
        <v>5.7.13n</v>
      </c>
      <c r="H12" s="2" t="s">
        <v>72</v>
      </c>
      <c r="I12">
        <f t="shared" si="19"/>
        <v>12</v>
      </c>
      <c r="J12">
        <f t="shared" si="20"/>
        <v>-2</v>
      </c>
      <c r="K12">
        <f t="shared" si="21"/>
        <v>-1</v>
      </c>
      <c r="L12">
        <f t="shared" si="22"/>
        <v>-1</v>
      </c>
      <c r="M12">
        <f t="shared" si="23"/>
        <v>0</v>
      </c>
      <c r="N12">
        <f t="shared" si="24"/>
        <v>-1</v>
      </c>
      <c r="O12">
        <f t="shared" si="25"/>
        <v>0</v>
      </c>
      <c r="P12">
        <f t="shared" si="26"/>
        <v>0</v>
      </c>
      <c r="Q12">
        <f t="shared" si="27"/>
        <v>0</v>
      </c>
      <c r="R12">
        <f t="shared" si="28"/>
        <v>0</v>
      </c>
      <c r="S12">
        <f t="shared" si="29"/>
        <v>0</v>
      </c>
      <c r="T12" t="s">
        <v>71</v>
      </c>
      <c r="V12" s="7">
        <f t="shared" si="3"/>
        <v>1</v>
      </c>
      <c r="W12" s="7">
        <f t="shared" si="4"/>
        <v>1</v>
      </c>
      <c r="X12" s="7">
        <f t="shared" si="5"/>
        <v>1</v>
      </c>
      <c r="Y12">
        <f t="shared" si="6"/>
        <v>455</v>
      </c>
      <c r="Z12" t="str">
        <f t="shared" si="7"/>
        <v/>
      </c>
      <c r="AA12" t="str">
        <f t="shared" si="8"/>
        <v>5.7.13.</v>
      </c>
      <c r="AB12" t="str">
        <f t="shared" si="9"/>
        <v>[,-1 -1 0,-1]</v>
      </c>
      <c r="AC12" t="str">
        <f t="shared" si="10"/>
        <v>5.7.13</v>
      </c>
      <c r="AD12" t="str">
        <f t="shared" si="11"/>
        <v>5.7.13</v>
      </c>
      <c r="AE12" t="str">
        <f t="shared" si="12"/>
        <v>5.7.13</v>
      </c>
      <c r="AF12" t="str">
        <f t="shared" si="13"/>
        <v>5.7.13</v>
      </c>
      <c r="AG12">
        <f t="shared" ca="1" si="14"/>
        <v>0</v>
      </c>
      <c r="AH12" s="21">
        <f t="shared" si="15"/>
        <v>2.026028175763559</v>
      </c>
      <c r="AI12" s="25">
        <v>17</v>
      </c>
      <c r="AJ12">
        <v>-11</v>
      </c>
      <c r="AK12">
        <v>7</v>
      </c>
      <c r="AL12">
        <f t="shared" si="16"/>
        <v>56.842503028856584</v>
      </c>
      <c r="AM12" t="s">
        <v>18</v>
      </c>
      <c r="AN12" s="1" t="s">
        <v>27</v>
      </c>
      <c r="AO12" t="s">
        <v>11</v>
      </c>
      <c r="AP12" t="s">
        <v>201</v>
      </c>
      <c r="AQ12" s="1"/>
    </row>
    <row r="13" spans="1:57">
      <c r="A13" s="3">
        <v>3025</v>
      </c>
      <c r="B13" s="3">
        <v>3024</v>
      </c>
      <c r="C13" s="6">
        <f t="shared" si="18"/>
        <v>0.57240339389579664</v>
      </c>
      <c r="D13" s="3" t="s">
        <v>206</v>
      </c>
      <c r="E13" s="17"/>
      <c r="F13" s="7" t="str">
        <f t="shared" ca="1" si="1"/>
        <v>[,2 -1 2]-schismina</v>
      </c>
      <c r="G13" s="7" t="str">
        <f t="shared" ca="1" si="2"/>
        <v>[,2 -1 2]n</v>
      </c>
      <c r="H13" s="2" t="s">
        <v>72</v>
      </c>
      <c r="I13">
        <f t="shared" si="19"/>
        <v>-4</v>
      </c>
      <c r="J13">
        <f t="shared" si="20"/>
        <v>-3</v>
      </c>
      <c r="K13">
        <f t="shared" si="21"/>
        <v>2</v>
      </c>
      <c r="L13">
        <f t="shared" si="22"/>
        <v>-1</v>
      </c>
      <c r="M13">
        <f t="shared" si="23"/>
        <v>2</v>
      </c>
      <c r="N13">
        <f t="shared" si="24"/>
        <v>0</v>
      </c>
      <c r="O13">
        <f t="shared" si="25"/>
        <v>0</v>
      </c>
      <c r="P13">
        <f t="shared" si="26"/>
        <v>0</v>
      </c>
      <c r="Q13">
        <f t="shared" si="27"/>
        <v>0</v>
      </c>
      <c r="R13">
        <f t="shared" si="28"/>
        <v>0</v>
      </c>
      <c r="S13">
        <f t="shared" si="29"/>
        <v>0</v>
      </c>
      <c r="T13" t="s">
        <v>71</v>
      </c>
      <c r="V13" s="7">
        <f t="shared" si="3"/>
        <v>1</v>
      </c>
      <c r="W13" s="7">
        <f t="shared" si="4"/>
        <v>1</v>
      </c>
      <c r="X13" s="7">
        <f t="shared" si="5"/>
        <v>3025</v>
      </c>
      <c r="Y13">
        <f t="shared" si="6"/>
        <v>7</v>
      </c>
      <c r="Z13" t="str">
        <f t="shared" si="7"/>
        <v>5^2.11^2.</v>
      </c>
      <c r="AA13" t="str">
        <f t="shared" si="8"/>
        <v>7.</v>
      </c>
      <c r="AB13" t="str">
        <f t="shared" si="9"/>
        <v>[,2 -1 2]</v>
      </c>
      <c r="AC13" t="str">
        <f t="shared" si="10"/>
        <v>7:5^2.11^2</v>
      </c>
      <c r="AD13" t="str">
        <f t="shared" si="11"/>
        <v>[,2 -1 2]</v>
      </c>
      <c r="AE13" t="str">
        <f t="shared" si="12"/>
        <v>[,2 -1 2]</v>
      </c>
      <c r="AF13" t="str">
        <f t="shared" si="13"/>
        <v>[,2 -1 2]</v>
      </c>
      <c r="AG13">
        <f t="shared" ca="1" si="14"/>
        <v>0</v>
      </c>
      <c r="AH13" s="21">
        <f t="shared" si="15"/>
        <v>3.0352449642192951</v>
      </c>
      <c r="AI13" s="25">
        <v>36</v>
      </c>
      <c r="AJ13" s="31">
        <v>-30</v>
      </c>
      <c r="AK13" s="31">
        <v>19</v>
      </c>
      <c r="AL13">
        <f t="shared" si="16"/>
        <v>68.57250822118246</v>
      </c>
      <c r="AM13" t="s">
        <v>19</v>
      </c>
      <c r="AN13" s="1" t="s">
        <v>58</v>
      </c>
      <c r="AO13" t="s">
        <v>6</v>
      </c>
      <c r="AQ13" s="14" t="s">
        <v>185</v>
      </c>
    </row>
    <row r="14" spans="1:57">
      <c r="A14" s="3">
        <v>2401</v>
      </c>
      <c r="B14" s="3">
        <v>2400</v>
      </c>
      <c r="C14" s="6">
        <f t="shared" si="18"/>
        <v>0.72119728144194439</v>
      </c>
      <c r="D14" s="3" t="s">
        <v>207</v>
      </c>
      <c r="E14" s="17"/>
      <c r="F14" s="7" t="str">
        <f t="shared" ca="1" si="1"/>
        <v>25:7^4-schismina</v>
      </c>
      <c r="G14" s="7" t="str">
        <f t="shared" ca="1" si="2"/>
        <v>25:7^4n</v>
      </c>
      <c r="H14" s="2" t="s">
        <v>72</v>
      </c>
      <c r="I14">
        <f t="shared" si="19"/>
        <v>-5</v>
      </c>
      <c r="J14">
        <f t="shared" si="20"/>
        <v>-1</v>
      </c>
      <c r="K14">
        <f t="shared" si="21"/>
        <v>-2</v>
      </c>
      <c r="L14">
        <f t="shared" si="22"/>
        <v>4</v>
      </c>
      <c r="M14">
        <f t="shared" si="23"/>
        <v>0</v>
      </c>
      <c r="N14">
        <f t="shared" si="24"/>
        <v>0</v>
      </c>
      <c r="O14">
        <f t="shared" si="25"/>
        <v>0</v>
      </c>
      <c r="P14">
        <f t="shared" si="26"/>
        <v>0</v>
      </c>
      <c r="Q14">
        <f t="shared" si="27"/>
        <v>0</v>
      </c>
      <c r="R14">
        <f t="shared" si="28"/>
        <v>0</v>
      </c>
      <c r="S14">
        <f t="shared" si="29"/>
        <v>0</v>
      </c>
      <c r="T14" t="s">
        <v>71</v>
      </c>
      <c r="V14" s="7">
        <f t="shared" si="3"/>
        <v>1</v>
      </c>
      <c r="W14" s="7">
        <f t="shared" si="4"/>
        <v>1</v>
      </c>
      <c r="X14" s="7">
        <f t="shared" si="5"/>
        <v>2401</v>
      </c>
      <c r="Y14">
        <f t="shared" si="6"/>
        <v>25</v>
      </c>
      <c r="Z14" t="str">
        <f t="shared" si="7"/>
        <v>7^4.</v>
      </c>
      <c r="AA14" t="str">
        <f t="shared" si="8"/>
        <v>5^2.</v>
      </c>
      <c r="AB14" t="str">
        <f t="shared" si="9"/>
        <v>[,-2 4]</v>
      </c>
      <c r="AC14" t="str">
        <f t="shared" si="10"/>
        <v>25:7^4</v>
      </c>
      <c r="AD14" t="str">
        <f t="shared" si="11"/>
        <v>25:7^4</v>
      </c>
      <c r="AE14" t="str">
        <f t="shared" si="12"/>
        <v>25:7^4</v>
      </c>
      <c r="AF14" t="str">
        <f t="shared" si="13"/>
        <v>25:7^4</v>
      </c>
      <c r="AG14">
        <f t="shared" ca="1" si="14"/>
        <v>0</v>
      </c>
      <c r="AH14" s="21">
        <f t="shared" si="15"/>
        <v>1.0444067464493434</v>
      </c>
      <c r="AI14" s="25">
        <v>16</v>
      </c>
      <c r="AJ14" s="33">
        <v>-49</v>
      </c>
      <c r="AK14" s="33">
        <v>31</v>
      </c>
      <c r="AL14">
        <f t="shared" si="16"/>
        <v>80.302513413508336</v>
      </c>
      <c r="AM14" t="s">
        <v>1</v>
      </c>
      <c r="AN14" s="1" t="s">
        <v>59</v>
      </c>
      <c r="AO14" t="s">
        <v>20</v>
      </c>
      <c r="AQ14" s="14"/>
      <c r="AU14" s="1"/>
    </row>
    <row r="15" spans="1:57">
      <c r="A15" s="3">
        <v>2080</v>
      </c>
      <c r="B15" s="3">
        <v>2079</v>
      </c>
      <c r="C15" s="6">
        <f t="shared" si="18"/>
        <v>0.83252420410117856</v>
      </c>
      <c r="E15" s="16" t="s">
        <v>346</v>
      </c>
      <c r="F15" s="7" t="str">
        <f t="shared" ca="1" si="1"/>
        <v>65:77-schismina</v>
      </c>
      <c r="G15" s="7" t="str">
        <f t="shared" ca="1" si="2"/>
        <v>65:77n</v>
      </c>
      <c r="H15" s="2" t="s">
        <v>72</v>
      </c>
      <c r="I15">
        <f t="shared" si="19"/>
        <v>5</v>
      </c>
      <c r="J15">
        <f t="shared" si="20"/>
        <v>-3</v>
      </c>
      <c r="K15">
        <f t="shared" si="21"/>
        <v>1</v>
      </c>
      <c r="L15">
        <f t="shared" si="22"/>
        <v>-1</v>
      </c>
      <c r="M15">
        <f t="shared" si="23"/>
        <v>-1</v>
      </c>
      <c r="N15">
        <f t="shared" si="24"/>
        <v>1</v>
      </c>
      <c r="O15">
        <f t="shared" si="25"/>
        <v>0</v>
      </c>
      <c r="P15">
        <f t="shared" si="26"/>
        <v>0</v>
      </c>
      <c r="Q15">
        <f t="shared" si="27"/>
        <v>0</v>
      </c>
      <c r="R15">
        <f t="shared" si="28"/>
        <v>0</v>
      </c>
      <c r="S15">
        <f t="shared" si="29"/>
        <v>0</v>
      </c>
      <c r="T15" t="s">
        <v>71</v>
      </c>
      <c r="V15" s="7">
        <f t="shared" si="3"/>
        <v>1</v>
      </c>
      <c r="W15" s="7">
        <f t="shared" si="4"/>
        <v>1</v>
      </c>
      <c r="X15" s="7">
        <f t="shared" si="5"/>
        <v>65</v>
      </c>
      <c r="Y15">
        <f t="shared" si="6"/>
        <v>77</v>
      </c>
      <c r="Z15" t="str">
        <f t="shared" si="7"/>
        <v>5.13.</v>
      </c>
      <c r="AA15" t="str">
        <f t="shared" si="8"/>
        <v>7.11.</v>
      </c>
      <c r="AB15" t="str">
        <f t="shared" si="9"/>
        <v>[,1 -1 -1,1]</v>
      </c>
      <c r="AC15" t="str">
        <f t="shared" si="10"/>
        <v>65:77</v>
      </c>
      <c r="AD15" t="str">
        <f t="shared" si="11"/>
        <v>65:77</v>
      </c>
      <c r="AE15" t="str">
        <f t="shared" si="12"/>
        <v>65:77</v>
      </c>
      <c r="AF15" t="str">
        <f t="shared" si="13"/>
        <v>65:77</v>
      </c>
      <c r="AG15">
        <f t="shared" ca="1" si="14"/>
        <v>0</v>
      </c>
      <c r="AH15" s="21">
        <f t="shared" si="15"/>
        <v>3.0512615510287922</v>
      </c>
      <c r="AN15" s="1"/>
      <c r="AQ15" s="14"/>
      <c r="AU15" s="1"/>
    </row>
    <row r="16" spans="1:57">
      <c r="A16" s="3">
        <v>2058</v>
      </c>
      <c r="B16" s="3">
        <v>2057</v>
      </c>
      <c r="C16" s="6">
        <f t="shared" si="18"/>
        <v>0.84142604284084721</v>
      </c>
      <c r="D16" s="3" t="s">
        <v>86</v>
      </c>
      <c r="E16" s="17"/>
      <c r="F16" s="7" t="str">
        <f t="shared" ca="1" si="1"/>
        <v>343:11^2.17-schismina</v>
      </c>
      <c r="G16" s="7" t="str">
        <f t="shared" ca="1" si="2"/>
        <v>343:11^2.17n</v>
      </c>
      <c r="H16" s="2" t="s">
        <v>72</v>
      </c>
      <c r="I16">
        <f t="shared" si="19"/>
        <v>1</v>
      </c>
      <c r="J16">
        <f t="shared" si="20"/>
        <v>1</v>
      </c>
      <c r="K16">
        <f t="shared" si="21"/>
        <v>0</v>
      </c>
      <c r="L16">
        <f t="shared" si="22"/>
        <v>3</v>
      </c>
      <c r="M16">
        <f t="shared" si="23"/>
        <v>-2</v>
      </c>
      <c r="N16">
        <f t="shared" si="24"/>
        <v>0</v>
      </c>
      <c r="O16">
        <f t="shared" si="25"/>
        <v>-1</v>
      </c>
      <c r="P16">
        <f t="shared" si="26"/>
        <v>0</v>
      </c>
      <c r="Q16">
        <f t="shared" si="27"/>
        <v>0</v>
      </c>
      <c r="R16">
        <f t="shared" si="28"/>
        <v>0</v>
      </c>
      <c r="S16">
        <f t="shared" si="29"/>
        <v>0</v>
      </c>
      <c r="T16" t="s">
        <v>71</v>
      </c>
      <c r="V16" s="7">
        <f t="shared" si="3"/>
        <v>1</v>
      </c>
      <c r="W16" s="7">
        <f t="shared" si="4"/>
        <v>1</v>
      </c>
      <c r="X16" s="7">
        <f t="shared" si="5"/>
        <v>343</v>
      </c>
      <c r="Y16">
        <f t="shared" si="6"/>
        <v>2057</v>
      </c>
      <c r="Z16" t="str">
        <f t="shared" si="7"/>
        <v>7^3.</v>
      </c>
      <c r="AA16" t="str">
        <f t="shared" si="8"/>
        <v>11^2.17.</v>
      </c>
      <c r="AB16" t="str">
        <f t="shared" si="9"/>
        <v>[,0 3 -2,0 -1]</v>
      </c>
      <c r="AC16" t="str">
        <f t="shared" si="10"/>
        <v>343:11^2.17</v>
      </c>
      <c r="AD16" t="str">
        <f t="shared" si="11"/>
        <v>343:11^2.17</v>
      </c>
      <c r="AE16" t="str">
        <f t="shared" si="12"/>
        <v>343:11^2.17</v>
      </c>
      <c r="AF16" t="str">
        <f t="shared" si="13"/>
        <v>343:11^2.17</v>
      </c>
      <c r="AG16">
        <f t="shared" ca="1" si="14"/>
        <v>0</v>
      </c>
      <c r="AH16" s="21">
        <f t="shared" si="15"/>
        <v>0.94819033029963562</v>
      </c>
      <c r="AI16" s="25">
        <v>46</v>
      </c>
      <c r="AJ16" s="32">
        <v>-3</v>
      </c>
      <c r="AK16" s="32">
        <v>2</v>
      </c>
      <c r="AL16">
        <f t="shared" si="16"/>
        <v>101.95500086538756</v>
      </c>
      <c r="AM16" t="s">
        <v>21</v>
      </c>
      <c r="AN16" s="1" t="s">
        <v>60</v>
      </c>
      <c r="AO16" t="s">
        <v>5</v>
      </c>
      <c r="AQ16" s="14"/>
      <c r="AT16">
        <v>35</v>
      </c>
      <c r="AU16">
        <v>-22</v>
      </c>
    </row>
    <row r="17" spans="1:45" ht="12.75" customHeight="1">
      <c r="A17" s="3">
        <v>7629394531250</v>
      </c>
      <c r="B17" s="3">
        <v>7625597484987</v>
      </c>
      <c r="C17" s="6">
        <f t="shared" si="18"/>
        <v>0.86182620156368339</v>
      </c>
      <c r="D17" s="3" t="s">
        <v>87</v>
      </c>
      <c r="E17" s="17"/>
      <c r="F17" s="7" t="str">
        <f t="shared" ca="1" si="1"/>
        <v>5^18-schismina</v>
      </c>
      <c r="G17" s="7" t="str">
        <f t="shared" ca="1" si="2"/>
        <v>5^18n</v>
      </c>
      <c r="H17" s="2" t="s">
        <v>72</v>
      </c>
      <c r="I17">
        <f t="shared" si="19"/>
        <v>1</v>
      </c>
      <c r="J17">
        <f t="shared" si="20"/>
        <v>-27</v>
      </c>
      <c r="K17">
        <f t="shared" si="21"/>
        <v>18</v>
      </c>
      <c r="L17">
        <f t="shared" si="22"/>
        <v>0</v>
      </c>
      <c r="M17">
        <f t="shared" si="23"/>
        <v>0</v>
      </c>
      <c r="N17">
        <f t="shared" si="24"/>
        <v>0</v>
      </c>
      <c r="O17">
        <f t="shared" si="25"/>
        <v>0</v>
      </c>
      <c r="P17">
        <f t="shared" si="26"/>
        <v>0</v>
      </c>
      <c r="Q17">
        <f t="shared" si="27"/>
        <v>0</v>
      </c>
      <c r="R17">
        <f t="shared" si="28"/>
        <v>0</v>
      </c>
      <c r="S17">
        <f t="shared" si="29"/>
        <v>0</v>
      </c>
      <c r="T17" t="s">
        <v>71</v>
      </c>
      <c r="V17" s="7">
        <f t="shared" si="3"/>
        <v>1</v>
      </c>
      <c r="W17" s="7">
        <f t="shared" si="4"/>
        <v>1</v>
      </c>
      <c r="X17" s="7">
        <f t="shared" si="5"/>
        <v>3814697265625</v>
      </c>
      <c r="Y17">
        <f t="shared" si="6"/>
        <v>1</v>
      </c>
      <c r="Z17" t="str">
        <f t="shared" si="7"/>
        <v>5^18.</v>
      </c>
      <c r="AA17" t="str">
        <f t="shared" si="8"/>
        <v/>
      </c>
      <c r="AB17" t="str">
        <f t="shared" si="9"/>
        <v>[,18]</v>
      </c>
      <c r="AC17" t="str">
        <f t="shared" si="10"/>
        <v>5^18</v>
      </c>
      <c r="AD17" t="str">
        <f t="shared" si="11"/>
        <v>5^18</v>
      </c>
      <c r="AE17" t="str">
        <f t="shared" si="12"/>
        <v>5^18</v>
      </c>
      <c r="AF17" t="str">
        <f t="shared" si="13"/>
        <v>5^18</v>
      </c>
      <c r="AG17">
        <f t="shared" ca="1" si="14"/>
        <v>0</v>
      </c>
      <c r="AH17" s="21">
        <f t="shared" si="15"/>
        <v>27.053065781861687</v>
      </c>
      <c r="AI17" s="25">
        <v>12</v>
      </c>
      <c r="AJ17" s="34">
        <v>62</v>
      </c>
      <c r="AK17" s="34">
        <v>-39</v>
      </c>
      <c r="AL17">
        <f t="shared" si="16"/>
        <v>111.8774831249425</v>
      </c>
      <c r="AM17" t="s">
        <v>3</v>
      </c>
      <c r="AN17" s="1" t="s">
        <v>28</v>
      </c>
      <c r="AQ17" s="14"/>
    </row>
    <row r="18" spans="1:45">
      <c r="A18" s="3">
        <v>1288</v>
      </c>
      <c r="B18" s="3">
        <v>1287</v>
      </c>
      <c r="C18" s="6">
        <f t="shared" si="18"/>
        <v>1.3446478726983913</v>
      </c>
      <c r="D18" s="3" t="s">
        <v>88</v>
      </c>
      <c r="E18" s="17"/>
      <c r="F18" s="7" t="str">
        <f t="shared" ca="1" si="1"/>
        <v>143:161-schismina</v>
      </c>
      <c r="G18" s="7" t="str">
        <f t="shared" ca="1" si="2"/>
        <v>143:161n</v>
      </c>
      <c r="H18" s="2" t="s">
        <v>72</v>
      </c>
      <c r="I18">
        <f t="shared" si="19"/>
        <v>3</v>
      </c>
      <c r="J18">
        <f t="shared" si="20"/>
        <v>-2</v>
      </c>
      <c r="K18">
        <f t="shared" si="21"/>
        <v>0</v>
      </c>
      <c r="L18">
        <f t="shared" si="22"/>
        <v>1</v>
      </c>
      <c r="M18">
        <f t="shared" si="23"/>
        <v>-1</v>
      </c>
      <c r="N18">
        <f t="shared" si="24"/>
        <v>-1</v>
      </c>
      <c r="O18">
        <f t="shared" si="25"/>
        <v>0</v>
      </c>
      <c r="P18">
        <f t="shared" si="26"/>
        <v>0</v>
      </c>
      <c r="Q18">
        <f t="shared" si="27"/>
        <v>1</v>
      </c>
      <c r="R18">
        <f t="shared" si="28"/>
        <v>0</v>
      </c>
      <c r="S18">
        <f t="shared" si="29"/>
        <v>0</v>
      </c>
      <c r="T18" t="s">
        <v>71</v>
      </c>
      <c r="V18" s="7">
        <f t="shared" si="3"/>
        <v>1</v>
      </c>
      <c r="W18" s="7">
        <f t="shared" si="4"/>
        <v>1</v>
      </c>
      <c r="X18" s="7">
        <f t="shared" si="5"/>
        <v>161</v>
      </c>
      <c r="Y18">
        <f t="shared" si="6"/>
        <v>143</v>
      </c>
      <c r="Z18" t="str">
        <f t="shared" si="7"/>
        <v>7.23.</v>
      </c>
      <c r="AA18" t="str">
        <f t="shared" si="8"/>
        <v>11.13.</v>
      </c>
      <c r="AB18" t="str">
        <f t="shared" si="9"/>
        <v>[,0 1 -1,-1 0 0,1]</v>
      </c>
      <c r="AC18" t="str">
        <f t="shared" si="10"/>
        <v>143:161</v>
      </c>
      <c r="AD18" t="str">
        <f t="shared" si="11"/>
        <v>143:161</v>
      </c>
      <c r="AE18" t="str">
        <f t="shared" si="12"/>
        <v>143:161</v>
      </c>
      <c r="AF18" t="str">
        <f t="shared" si="13"/>
        <v>143:161</v>
      </c>
      <c r="AG18">
        <f t="shared" ca="1" si="14"/>
        <v>0</v>
      </c>
      <c r="AH18" s="21">
        <f t="shared" si="15"/>
        <v>2.0827948727526828</v>
      </c>
      <c r="AI18" s="25">
        <v>60</v>
      </c>
      <c r="AJ18">
        <v>-106</v>
      </c>
      <c r="AK18">
        <v>67</v>
      </c>
      <c r="AL18">
        <f t="shared" si="16"/>
        <v>115.49252899048383</v>
      </c>
      <c r="AM18" s="1" t="str">
        <f>AM7&amp;"-plus-apotome"</f>
        <v>schisma-plus-apotome</v>
      </c>
      <c r="AN18" t="str">
        <f>AN7&amp;"+A"</f>
        <v>s+A</v>
      </c>
      <c r="AQ18" s="4"/>
      <c r="AR18" s="4"/>
    </row>
    <row r="19" spans="1:45">
      <c r="A19">
        <v>1216</v>
      </c>
      <c r="B19">
        <v>1215</v>
      </c>
      <c r="C19" s="6">
        <f>(LN(A19)-LN(B19))/LN(2)*1200</f>
        <v>1.4242979405314007</v>
      </c>
      <c r="E19" s="15" t="s">
        <v>209</v>
      </c>
      <c r="F19" s="7" t="str">
        <f t="shared" ca="1" si="1"/>
        <v>5:19-schismina</v>
      </c>
      <c r="G19" s="7" t="str">
        <f t="shared" ca="1" si="2"/>
        <v>5:19n</v>
      </c>
      <c r="H19" s="2" t="s">
        <v>72</v>
      </c>
      <c r="I19">
        <f t="shared" si="19"/>
        <v>6</v>
      </c>
      <c r="J19">
        <f t="shared" si="20"/>
        <v>-5</v>
      </c>
      <c r="K19">
        <f t="shared" si="21"/>
        <v>-1</v>
      </c>
      <c r="L19">
        <f t="shared" si="22"/>
        <v>0</v>
      </c>
      <c r="M19">
        <f t="shared" si="23"/>
        <v>0</v>
      </c>
      <c r="N19">
        <f t="shared" si="24"/>
        <v>0</v>
      </c>
      <c r="O19">
        <f t="shared" si="25"/>
        <v>0</v>
      </c>
      <c r="P19">
        <f t="shared" si="26"/>
        <v>1</v>
      </c>
      <c r="Q19">
        <f t="shared" si="27"/>
        <v>0</v>
      </c>
      <c r="R19">
        <f t="shared" si="28"/>
        <v>0</v>
      </c>
      <c r="S19">
        <f t="shared" si="29"/>
        <v>0</v>
      </c>
      <c r="T19" t="s">
        <v>71</v>
      </c>
      <c r="V19" s="7">
        <f>A19/(I$5^IF(I19&gt;0,I19,0)*J$5^IF(J19&gt;0,J19,0)*K$5^IF(K19&gt;0,K19,0)*L$5^IF(L19&gt;0,L19,0)*M$5^IF(M19&gt;0,M19,0)*N$5^IF(N19&gt;0,N19,0)*O$5^IF(O19&gt;0,O19,0)*P$5^IF(P19&gt;0,P19,0)*Q$5^IF(Q19&gt;0,Q19,0)*R$5^IF(R19&gt;0,R19,0)*S$5^IF(S19&gt;0,S19,0))</f>
        <v>1</v>
      </c>
      <c r="W19" s="7">
        <f>B19/(I$5^IF(I19&lt;0,-I19,0)*J$5^IF(J19&lt;0,-J19,0)*K$5^IF(K19&lt;0,-K19,0)*L$5^IF(L19&lt;0,-L19,0)*M$5^IF(M19&lt;0,-M19,0)*N$5^IF(N19&lt;0,-N19,0)*O$5^IF(O19&lt;0,-O19,0)*P$5^IF(P19&lt;0,-P19,0)*Q$5^IF(Q19&lt;0,-Q19,0)*R$5^IF(R19&lt;0,-R19,0)*S$5^IF(S19&lt;0,-S19,0))</f>
        <v>1</v>
      </c>
      <c r="X19" s="7">
        <f t="shared" si="5"/>
        <v>19</v>
      </c>
      <c r="Y19">
        <f t="shared" si="6"/>
        <v>5</v>
      </c>
      <c r="Z19" t="str">
        <f t="shared" si="7"/>
        <v>19.</v>
      </c>
      <c r="AA19" t="str">
        <f t="shared" si="8"/>
        <v>5.</v>
      </c>
      <c r="AB19" t="str">
        <f t="shared" si="9"/>
        <v>[,-1 0 0,0 0 1]</v>
      </c>
      <c r="AC19" t="str">
        <f t="shared" si="10"/>
        <v>5:19</v>
      </c>
      <c r="AD19" t="str">
        <f t="shared" si="11"/>
        <v>5:19</v>
      </c>
      <c r="AE19" t="str">
        <f t="shared" si="12"/>
        <v>5:19</v>
      </c>
      <c r="AF19" t="str">
        <f t="shared" si="13"/>
        <v>5:19</v>
      </c>
      <c r="AG19">
        <f t="shared" ca="1" si="14"/>
        <v>0</v>
      </c>
      <c r="AH19" s="21">
        <f t="shared" si="15"/>
        <v>5.087699217871485</v>
      </c>
      <c r="AI19" s="25">
        <v>113</v>
      </c>
      <c r="AL19">
        <f>AL8+(7*LN(3)/LN(2)-11)*1200</f>
        <v>118.18491951895851</v>
      </c>
      <c r="AM19" s="1" t="str">
        <f>AM8&amp;"-plus-apotome"</f>
        <v>kleisma-plus-apotome</v>
      </c>
      <c r="AN19" t="str">
        <f>AN8&amp;"+A"</f>
        <v>k+A</v>
      </c>
      <c r="AQ19" s="4"/>
      <c r="AR19" s="4"/>
    </row>
    <row r="20" spans="1:45">
      <c r="A20" s="3">
        <v>32805</v>
      </c>
      <c r="B20" s="3">
        <v>32768</v>
      </c>
      <c r="C20" s="6">
        <f t="shared" si="18"/>
        <v>1.9537207879348963</v>
      </c>
      <c r="D20" s="3" t="s">
        <v>89</v>
      </c>
      <c r="E20" s="15" t="s">
        <v>210</v>
      </c>
      <c r="F20" s="7" t="str">
        <f t="shared" ca="1" si="1"/>
        <v>classic schisma</v>
      </c>
      <c r="G20" s="7" t="str">
        <f t="shared" ca="1" si="2"/>
        <v>5s</v>
      </c>
      <c r="H20" s="2" t="s">
        <v>72</v>
      </c>
      <c r="I20">
        <f t="shared" si="19"/>
        <v>-15</v>
      </c>
      <c r="J20">
        <f t="shared" si="20"/>
        <v>8</v>
      </c>
      <c r="K20">
        <f t="shared" si="21"/>
        <v>1</v>
      </c>
      <c r="L20">
        <f t="shared" si="22"/>
        <v>0</v>
      </c>
      <c r="M20">
        <f t="shared" si="23"/>
        <v>0</v>
      </c>
      <c r="N20">
        <f t="shared" si="24"/>
        <v>0</v>
      </c>
      <c r="O20">
        <f t="shared" si="25"/>
        <v>0</v>
      </c>
      <c r="P20">
        <f t="shared" si="26"/>
        <v>0</v>
      </c>
      <c r="Q20">
        <f t="shared" si="27"/>
        <v>0</v>
      </c>
      <c r="R20">
        <f t="shared" si="28"/>
        <v>0</v>
      </c>
      <c r="S20">
        <f t="shared" si="29"/>
        <v>0</v>
      </c>
      <c r="T20" t="s">
        <v>71</v>
      </c>
      <c r="V20" s="7">
        <f t="shared" si="3"/>
        <v>1</v>
      </c>
      <c r="W20" s="7">
        <f t="shared" si="4"/>
        <v>1</v>
      </c>
      <c r="X20" s="7">
        <f t="shared" si="5"/>
        <v>5</v>
      </c>
      <c r="Y20">
        <f t="shared" si="6"/>
        <v>1</v>
      </c>
      <c r="Z20" t="str">
        <f t="shared" si="7"/>
        <v>5.</v>
      </c>
      <c r="AA20" t="str">
        <f t="shared" si="8"/>
        <v/>
      </c>
      <c r="AB20" t="str">
        <f t="shared" si="9"/>
        <v>[,1]</v>
      </c>
      <c r="AC20" t="str">
        <f t="shared" si="10"/>
        <v>5</v>
      </c>
      <c r="AD20" t="str">
        <f t="shared" si="11"/>
        <v>5</v>
      </c>
      <c r="AE20" t="str">
        <f t="shared" si="12"/>
        <v>classic</v>
      </c>
      <c r="AF20" t="str">
        <f t="shared" si="13"/>
        <v>5</v>
      </c>
      <c r="AG20">
        <f t="shared" ca="1" si="14"/>
        <v>0</v>
      </c>
      <c r="AH20" s="21">
        <f t="shared" si="15"/>
        <v>7.8797022868844238</v>
      </c>
      <c r="AI20" s="25">
        <v>19</v>
      </c>
      <c r="AL20">
        <f>AL9+(7*LN(3)/LN(2)-11)*1200</f>
        <v>125.41501125003904</v>
      </c>
      <c r="AM20" s="1" t="str">
        <f>AM9&amp;"-plus-apotome"</f>
        <v>comma-plus-apotome</v>
      </c>
      <c r="AN20" t="str">
        <f>AN9&amp;"+A"</f>
        <v>C+A</v>
      </c>
      <c r="AP20" s="4" t="s">
        <v>202</v>
      </c>
      <c r="AQ20" s="13"/>
      <c r="AR20" s="13"/>
      <c r="AS20" s="13"/>
    </row>
    <row r="21" spans="1:45">
      <c r="A21" s="3">
        <v>729</v>
      </c>
      <c r="B21" s="3">
        <v>728</v>
      </c>
      <c r="C21" s="6">
        <f t="shared" si="18"/>
        <v>2.3764369538892094</v>
      </c>
      <c r="E21" s="22" t="s">
        <v>330</v>
      </c>
      <c r="F21" s="7" t="str">
        <f t="shared" ref="F21:F30" ca="1" si="30">LOOKUP(AG21,AL$52:AM$58)&amp;AE21&amp;IF((RIGHT(AE21,1)&lt;&gt;"]")*ISERROR(VALUE(RIGHT(AE21,1)))," ","-")&amp;LOOKUP(C21,AL$6:AM$29)</f>
        <v>91-schisma</v>
      </c>
      <c r="G21" s="7" t="str">
        <f t="shared" ca="1" si="2"/>
        <v>91s</v>
      </c>
      <c r="H21" s="2" t="s">
        <v>72</v>
      </c>
      <c r="I21">
        <f t="shared" si="19"/>
        <v>-3</v>
      </c>
      <c r="J21">
        <f t="shared" si="20"/>
        <v>6</v>
      </c>
      <c r="K21">
        <f t="shared" si="21"/>
        <v>0</v>
      </c>
      <c r="L21">
        <f t="shared" si="22"/>
        <v>-1</v>
      </c>
      <c r="M21">
        <f t="shared" si="23"/>
        <v>0</v>
      </c>
      <c r="N21">
        <f t="shared" si="24"/>
        <v>-1</v>
      </c>
      <c r="O21">
        <f t="shared" si="25"/>
        <v>0</v>
      </c>
      <c r="P21">
        <f t="shared" si="26"/>
        <v>0</v>
      </c>
      <c r="Q21">
        <f t="shared" si="27"/>
        <v>0</v>
      </c>
      <c r="R21">
        <f t="shared" si="28"/>
        <v>0</v>
      </c>
      <c r="S21">
        <f t="shared" si="29"/>
        <v>0</v>
      </c>
      <c r="T21" t="s">
        <v>71</v>
      </c>
      <c r="V21" s="7">
        <f t="shared" si="3"/>
        <v>1</v>
      </c>
      <c r="W21" s="7">
        <f t="shared" si="4"/>
        <v>1</v>
      </c>
      <c r="X21" s="7">
        <f t="shared" si="5"/>
        <v>1</v>
      </c>
      <c r="Y21">
        <f t="shared" si="6"/>
        <v>91</v>
      </c>
      <c r="Z21" t="str">
        <f t="shared" si="7"/>
        <v/>
      </c>
      <c r="AA21" t="str">
        <f t="shared" si="8"/>
        <v>7.13.</v>
      </c>
      <c r="AB21" t="str">
        <f t="shared" si="9"/>
        <v>[,0 -1 0,-1]</v>
      </c>
      <c r="AC21" t="str">
        <f t="shared" si="10"/>
        <v>91</v>
      </c>
      <c r="AD21" t="str">
        <f t="shared" si="11"/>
        <v>91</v>
      </c>
      <c r="AE21" t="str">
        <f t="shared" si="12"/>
        <v>91</v>
      </c>
      <c r="AF21" t="str">
        <f t="shared" si="13"/>
        <v>91</v>
      </c>
      <c r="AG21">
        <f t="shared" ca="1" si="14"/>
        <v>0</v>
      </c>
      <c r="AH21" s="21">
        <f t="shared" si="15"/>
        <v>5.8536741111208652</v>
      </c>
      <c r="AI21" s="25">
        <v>22</v>
      </c>
      <c r="AL21">
        <f>AL10+(7*LN(3)/LN(2)-11)*1200</f>
        <v>147.067498701918</v>
      </c>
      <c r="AM21" s="1" t="str">
        <f>AM10&amp;"-plus-apotome"</f>
        <v>small-diesis-plus-apotome</v>
      </c>
      <c r="AN21" t="str">
        <f>AN10&amp;"+A"</f>
        <v>S+A</v>
      </c>
      <c r="AO21" t="s">
        <v>171</v>
      </c>
      <c r="AP21" s="13"/>
      <c r="AQ21" s="13"/>
      <c r="AR21" s="13"/>
      <c r="AS21" s="13"/>
    </row>
    <row r="22" spans="1:45" ht="12.75" customHeight="1">
      <c r="A22" s="3">
        <v>19073486328125</v>
      </c>
      <c r="B22" s="3">
        <v>19042491875328</v>
      </c>
      <c r="C22" s="6">
        <f t="shared" si="18"/>
        <v>2.8155469895016552</v>
      </c>
      <c r="D22" s="3" t="s">
        <v>90</v>
      </c>
      <c r="E22" s="16"/>
      <c r="F22" s="7" t="str">
        <f t="shared" ca="1" si="30"/>
        <v>5^19-schisma</v>
      </c>
      <c r="G22" s="7" t="str">
        <f t="shared" ref="G22:G31" ca="1" si="31">LOOKUP(AG22,AL$52:AN$58)&amp;AF22&amp;LOOKUP(C22,AL$6:AN$29)</f>
        <v>5^19s</v>
      </c>
      <c r="H22" s="2" t="s">
        <v>72</v>
      </c>
      <c r="I22">
        <f t="shared" ref="I22:S25" si="32">ROUND(LN(GCD($A22,I$5^AU$4))/LN(I$5),0)-ROUND(LN(GCD($B22,I$5^AU$4))/LN(I$5),0)</f>
        <v>-14</v>
      </c>
      <c r="J22">
        <f t="shared" si="32"/>
        <v>-19</v>
      </c>
      <c r="K22">
        <f t="shared" si="32"/>
        <v>19</v>
      </c>
      <c r="L22">
        <f t="shared" si="32"/>
        <v>0</v>
      </c>
      <c r="M22">
        <f t="shared" si="32"/>
        <v>0</v>
      </c>
      <c r="N22">
        <f t="shared" si="32"/>
        <v>0</v>
      </c>
      <c r="O22">
        <f t="shared" si="32"/>
        <v>0</v>
      </c>
      <c r="P22">
        <f t="shared" si="32"/>
        <v>0</v>
      </c>
      <c r="Q22">
        <f t="shared" si="32"/>
        <v>0</v>
      </c>
      <c r="R22">
        <f t="shared" si="32"/>
        <v>0</v>
      </c>
      <c r="S22">
        <f t="shared" si="32"/>
        <v>0</v>
      </c>
      <c r="T22" t="s">
        <v>71</v>
      </c>
      <c r="V22" s="7">
        <f t="shared" si="3"/>
        <v>1</v>
      </c>
      <c r="W22" s="7">
        <f t="shared" si="4"/>
        <v>1</v>
      </c>
      <c r="X22" s="7">
        <f t="shared" ref="X22:X31" si="33">K$5^IF(K22&gt;0,K22,0)*L$5^IF(L22&gt;0,L22,0)*M$5^IF(M22&gt;0,M22,0)*N$5^IF(N22&gt;0,N22,0)*O$5^IF(O22&gt;0,O22,0)*P$5^IF(P22&gt;0,P22,0)*Q$5^IF(Q22&gt;0,Q22,0)*R$5^IF(R22&gt;0,R22,0)*S$5^IF(S22&gt;0,S22,0)</f>
        <v>19073486328125</v>
      </c>
      <c r="Y22">
        <f t="shared" ref="Y22:Y31" si="34">K$5^IF(K22&lt;0,-K22,0)*L$5^IF(L22&lt;0,-L22,0)*M$5^IF(M22&lt;0,-M22,0)*N$5^IF(N22&lt;0,-N22,0)*O$5^IF(O22&lt;0,-O22,0)*P$5^IF(P22&lt;0,-P22,0)*Q$5^IF(Q22&lt;0,-Q22,0)*R$5^IF(R22&lt;0,-R22,0)*S$5^IF(S22&lt;0,-S22,0)</f>
        <v>1</v>
      </c>
      <c r="Z22" t="str">
        <f t="shared" ref="Z22:Z31" si="35">IF(K22&gt;0,K$5&amp;IF(K22&gt;1,"^"&amp;K22,"")&amp;".","")&amp;IF(L22&gt;0,L$5&amp;IF(L22&gt;1,"^"&amp;L22,"")&amp;".","")&amp;IF(M22&gt;0,M$5&amp;IF(M22&gt;1,"^"&amp;M22,"")&amp;".","")&amp;IF(N22&gt;0,N$5&amp;IF(N22&gt;1,"^"&amp;N22,"")&amp;".","")&amp;IF(O22&gt;0,O$5&amp;IF(O22&gt;1,"^"&amp;O22,"")&amp;".","")&amp;IF(P22&gt;0,P$5&amp;IF(P22&gt;1,"^"&amp;P22,"")&amp;".","")&amp;IF(Q22&gt;0,Q$5&amp;IF(Q22&gt;1,"^"&amp;Q22,"")&amp;".","")&amp;IF(R22&gt;0,R$5&amp;IF(R22&gt;1,"^"&amp;R22,"")&amp;".","")&amp;IF(S22&gt;0,S$5&amp;IF(S22&gt;1,"^"&amp;S22,"")&amp;".","")</f>
        <v>5^19.</v>
      </c>
      <c r="AA22" t="str">
        <f t="shared" ref="AA22:AA31" si="36">IF(K22&lt;0,K$5&amp;IF(K22&lt;-1,"^"&amp;-K22,"")&amp;".","")&amp;IF(L22&lt;0,L$5&amp;IF(L22&lt;-1,"^"&amp;-L22,"")&amp;".","")&amp;IF(M22&lt;0,M$5&amp;IF(M22&lt;-1,"^"&amp;-M22,"")&amp;".","")&amp;IF(N22&lt;0,N$5&amp;IF(N22&lt;-1,"^"&amp;-N22,"")&amp;".","")&amp;IF(O22&lt;0,O$5&amp;IF(O22&lt;-1,"^"&amp;-O22,"")&amp;".","")&amp;IF(P22&lt;0,P$5&amp;IF(P22&lt;-1,"^"&amp;-P22,"")&amp;".","")&amp;IF(Q22&lt;0,Q$5&amp;IF(Q22&lt;-1,"^"&amp;-Q22,"")&amp;".","")&amp;IF(R22&lt;0,R$5&amp;IF(R22&lt;-1,"^"&amp;-R22,"")&amp;".","")&amp;IF(S22&lt;0,S$5&amp;IF(S22&lt;-1,"^"&amp;-S22,"")&amp;".","")</f>
        <v/>
      </c>
      <c r="AB22" t="str">
        <f t="shared" ref="AB22:AB31" si="37">"[,"&amp;IF(OR(K22:S22),K22,"")&amp;IF(OR(L22:S22)," "&amp;L22,"")&amp;IF(OR(M22:S22)," "&amp;M22,"")&amp;IF(OR(N22:S22),","&amp;N22,"")&amp;IF(OR(O22:S22)," "&amp;O22,"")&amp;IF(OR(P22:S22)," "&amp;P22,"")&amp;IF(OR(Q22:S22),","&amp;Q22,"")&amp;IF(OR(R22:S22)," "&amp;R22,"")&amp;IF(OR(S22:S22)," "&amp;S22,"")&amp;"]"</f>
        <v>[,19]</v>
      </c>
      <c r="AC22" t="str">
        <f t="shared" si="10"/>
        <v>5^19</v>
      </c>
      <c r="AD22" t="str">
        <f t="shared" si="11"/>
        <v>5^19</v>
      </c>
      <c r="AE22" t="str">
        <f t="shared" ref="AE22:AE31" si="38">IF(ISERROR(VLOOKUP(VALUE(AD22),AL$32:AM$41,2,FALSE)),AD22,TEXT(VLOOKUP(VALUE(AD22),AL$32:AM$41,2,FALSE),"0"))</f>
        <v>5^19</v>
      </c>
      <c r="AF22" t="str">
        <f t="shared" ref="AF22:AF31" si="39">IF(ISERROR(VLOOKUP(VALUE(AD22),AL$32:AN$41,3,FALSE)),AD22,TEXT(VLOOKUP(VALUE(AD22),AL$32:AN$41,3,FALSE),"0"))</f>
        <v>5^19</v>
      </c>
      <c r="AG22">
        <f t="shared" ref="AG22:AG31" ca="1" si="40">IF(AND(ABS(J22)&gt;ABS(OFFSET(AI$5,MATCH(C22,AL$6:AL$29,1),0)),(ABS(I22)&gt;ROUND(LN(3)/LN(2)*ABS(OFFSET(AI$5,MATCH(C22,AL$6:AL$29,1),0)),0))),1,0)</f>
        <v>0</v>
      </c>
      <c r="AH22" s="21">
        <f t="shared" si="15"/>
        <v>19.173363494977451</v>
      </c>
      <c r="AI22" s="25">
        <v>31</v>
      </c>
      <c r="AL22">
        <f>AL11+(7*LN(3)/LN(2)-11)*1200</f>
        <v>158.79750389424441</v>
      </c>
      <c r="AM22" s="1" t="str">
        <f>AM11&amp;"-plus-apotome"</f>
        <v>diesis-plus-apotome</v>
      </c>
      <c r="AN22" t="str">
        <f>AN11&amp;"+A"</f>
        <v>M+A</v>
      </c>
      <c r="AP22" s="13"/>
      <c r="AQ22" s="13"/>
      <c r="AR22" s="13"/>
      <c r="AS22" s="13"/>
    </row>
    <row r="23" spans="1:45" ht="12.75" customHeight="1">
      <c r="A23" s="3">
        <v>1121931</v>
      </c>
      <c r="B23" s="3">
        <v>1120000</v>
      </c>
      <c r="C23" s="6">
        <f t="shared" si="18"/>
        <v>2.9822628577121995</v>
      </c>
      <c r="E23" s="16" t="s">
        <v>347</v>
      </c>
      <c r="F23" s="7" t="str">
        <f ca="1">LOOKUP(AG23,AL$52:AM$58)&amp;AE23&amp;IF((RIGHT(AE23,1)&lt;&gt;"]")*ISERROR(VALUE(RIGHT(AE23,1)))," ","-")&amp;LOOKUP(C23,AL$6:AM$29)</f>
        <v>19:5^4.7-schisma</v>
      </c>
      <c r="G23" s="7" t="str">
        <f ca="1">LOOKUP(AG23,AL$52:AN$58)&amp;AF23&amp;LOOKUP(C23,AL$6:AN$29)</f>
        <v>19:5^4.7s</v>
      </c>
      <c r="H23" s="2" t="s">
        <v>72</v>
      </c>
      <c r="I23">
        <f t="shared" ref="I23:S23" si="41">ROUND(LN(GCD($A23,I$5^AU$4))/LN(I$5),0)-ROUND(LN(GCD($B23,I$5^AU$4))/LN(I$5),0)</f>
        <v>-8</v>
      </c>
      <c r="J23">
        <f t="shared" si="41"/>
        <v>10</v>
      </c>
      <c r="K23">
        <f t="shared" si="41"/>
        <v>-4</v>
      </c>
      <c r="L23">
        <f t="shared" si="41"/>
        <v>-1</v>
      </c>
      <c r="M23">
        <f t="shared" si="41"/>
        <v>0</v>
      </c>
      <c r="N23">
        <f t="shared" si="41"/>
        <v>0</v>
      </c>
      <c r="O23">
        <f t="shared" si="41"/>
        <v>0</v>
      </c>
      <c r="P23">
        <f t="shared" si="41"/>
        <v>1</v>
      </c>
      <c r="Q23">
        <f t="shared" si="41"/>
        <v>0</v>
      </c>
      <c r="R23">
        <f t="shared" si="41"/>
        <v>0</v>
      </c>
      <c r="S23">
        <f t="shared" si="41"/>
        <v>0</v>
      </c>
      <c r="T23" t="s">
        <v>71</v>
      </c>
      <c r="V23" s="7">
        <f>A23/(I$5^IF(I23&gt;0,I23,0)*J$5^IF(J23&gt;0,J23,0)*K$5^IF(K23&gt;0,K23,0)*L$5^IF(L23&gt;0,L23,0)*M$5^IF(M23&gt;0,M23,0)*N$5^IF(N23&gt;0,N23,0)*O$5^IF(O23&gt;0,O23,0)*P$5^IF(P23&gt;0,P23,0)*Q$5^IF(Q23&gt;0,Q23,0)*R$5^IF(R23&gt;0,R23,0)*S$5^IF(S23&gt;0,S23,0))</f>
        <v>1</v>
      </c>
      <c r="W23" s="7">
        <f>B23/(I$5^IF(I23&lt;0,-I23,0)*J$5^IF(J23&lt;0,-J23,0)*K$5^IF(K23&lt;0,-K23,0)*L$5^IF(L23&lt;0,-L23,0)*M$5^IF(M23&lt;0,-M23,0)*N$5^IF(N23&lt;0,-N23,0)*O$5^IF(O23&lt;0,-O23,0)*P$5^IF(P23&lt;0,-P23,0)*Q$5^IF(Q23&lt;0,-Q23,0)*R$5^IF(R23&lt;0,-R23,0)*S$5^IF(S23&lt;0,-S23,0))</f>
        <v>1</v>
      </c>
      <c r="X23" s="7">
        <f>K$5^IF(K23&gt;0,K23,0)*L$5^IF(L23&gt;0,L23,0)*M$5^IF(M23&gt;0,M23,0)*N$5^IF(N23&gt;0,N23,0)*O$5^IF(O23&gt;0,O23,0)*P$5^IF(P23&gt;0,P23,0)*Q$5^IF(Q23&gt;0,Q23,0)*R$5^IF(R23&gt;0,R23,0)*S$5^IF(S23&gt;0,S23,0)</f>
        <v>19</v>
      </c>
      <c r="Y23">
        <f>K$5^IF(K23&lt;0,-K23,0)*L$5^IF(L23&lt;0,-L23,0)*M$5^IF(M23&lt;0,-M23,0)*N$5^IF(N23&lt;0,-N23,0)*O$5^IF(O23&lt;0,-O23,0)*P$5^IF(P23&lt;0,-P23,0)*Q$5^IF(Q23&lt;0,-Q23,0)*R$5^IF(R23&lt;0,-R23,0)*S$5^IF(S23&lt;0,-S23,0)</f>
        <v>4375</v>
      </c>
      <c r="Z23" t="str">
        <f>IF(K23&gt;0,K$5&amp;IF(K23&gt;1,"^"&amp;K23,"")&amp;".","")&amp;IF(L23&gt;0,L$5&amp;IF(L23&gt;1,"^"&amp;L23,"")&amp;".","")&amp;IF(M23&gt;0,M$5&amp;IF(M23&gt;1,"^"&amp;M23,"")&amp;".","")&amp;IF(N23&gt;0,N$5&amp;IF(N23&gt;1,"^"&amp;N23,"")&amp;".","")&amp;IF(O23&gt;0,O$5&amp;IF(O23&gt;1,"^"&amp;O23,"")&amp;".","")&amp;IF(P23&gt;0,P$5&amp;IF(P23&gt;1,"^"&amp;P23,"")&amp;".","")&amp;IF(Q23&gt;0,Q$5&amp;IF(Q23&gt;1,"^"&amp;Q23,"")&amp;".","")&amp;IF(R23&gt;0,R$5&amp;IF(R23&gt;1,"^"&amp;R23,"")&amp;".","")&amp;IF(S23&gt;0,S$5&amp;IF(S23&gt;1,"^"&amp;S23,"")&amp;".","")</f>
        <v>19.</v>
      </c>
      <c r="AA23" t="str">
        <f>IF(K23&lt;0,K$5&amp;IF(K23&lt;-1,"^"&amp;-K23,"")&amp;".","")&amp;IF(L23&lt;0,L$5&amp;IF(L23&lt;-1,"^"&amp;-L23,"")&amp;".","")&amp;IF(M23&lt;0,M$5&amp;IF(M23&lt;-1,"^"&amp;-M23,"")&amp;".","")&amp;IF(N23&lt;0,N$5&amp;IF(N23&lt;-1,"^"&amp;-N23,"")&amp;".","")&amp;IF(O23&lt;0,O$5&amp;IF(O23&lt;-1,"^"&amp;-O23,"")&amp;".","")&amp;IF(P23&lt;0,P$5&amp;IF(P23&lt;-1,"^"&amp;-P23,"")&amp;".","")&amp;IF(Q23&lt;0,Q$5&amp;IF(Q23&lt;-1,"^"&amp;-Q23,"")&amp;".","")&amp;IF(R23&lt;0,R$5&amp;IF(R23&lt;-1,"^"&amp;-R23,"")&amp;".","")&amp;IF(S23&lt;0,S$5&amp;IF(S23&lt;-1,"^"&amp;-S23,"")&amp;".","")</f>
        <v>5^4.7.</v>
      </c>
      <c r="AB23" t="str">
        <f>"[,"&amp;IF(OR(K23:S23),K23,"")&amp;IF(OR(L23:S23)," "&amp;L23,"")&amp;IF(OR(M23:S23)," "&amp;M23,"")&amp;IF(OR(N23:S23),","&amp;N23,"")&amp;IF(OR(O23:S23)," "&amp;O23,"")&amp;IF(OR(P23:S23)," "&amp;P23,"")&amp;IF(OR(Q23:S23),","&amp;Q23,"")&amp;IF(OR(R23:S23)," "&amp;R23,"")&amp;IF(OR(S23:S23)," "&amp;S23,"")&amp;"]"</f>
        <v>[,-4 -1 0,0 0 1]</v>
      </c>
      <c r="AC23" t="str">
        <f>IF(Y23&gt;X23,IF(X23=1,"",IF(X23&lt;=F$2,X23,LEFT(Z23,LEN(Z23)-1))&amp;":")&amp;IF(Y23=1,"1",IF(Y23&lt;=F$2,Y23,LEFT(AA23,LEN(AA23)-1))),IF(Y23=1,"",IF(Y23&lt;=F$2,Y23,LEFT(AA23,LEN(AA23)-1))&amp;":")&amp;IF(X23=1,"1",IF(X23&lt;=F$2,X23,LEFT(Z23,LEN(Z23)-1))))</f>
        <v>19:5^4.7</v>
      </c>
      <c r="AD23" t="str">
        <f>IF(LEN(AC23)&gt;MAX(F$4,LEN(AB23)-3),AB23,IF(Y23&gt;X23,IF(X23=1,"",IF(X23&lt;=F$2,X23,LEFT(Z23,LEN(Z23)-1))&amp;":")&amp;IF(Y23=1,"1",IF(Y23&lt;=F$2,Y23,LEFT(AA23,LEN(AA23)-1))),IF(Y23=1,"",IF(Y23&lt;=F$2,Y23,LEFT(AA23,LEN(AA23)-1))&amp;":")&amp;IF(X23=1,"1",IF(X23&lt;=F$2,X23,LEFT(Z23,LEN(Z23)-1)))))</f>
        <v>19:5^4.7</v>
      </c>
      <c r="AE23" t="str">
        <f>IF(ISERROR(VLOOKUP(VALUE(AD23),AL$32:AM$41,2,FALSE)),AD23,TEXT(VLOOKUP(VALUE(AD23),AL$32:AM$41,2,FALSE),"0"))</f>
        <v>19:5^4.7</v>
      </c>
      <c r="AF23" t="str">
        <f>IF(ISERROR(VLOOKUP(VALUE(AD23),AL$32:AN$41,3,FALSE)),AD23,TEXT(VLOOKUP(VALUE(AD23),AL$32:AN$41,3,FALSE),"0"))</f>
        <v>19:5^4.7</v>
      </c>
      <c r="AG23">
        <f ca="1">IF(AND(ABS(J23)&gt;ABS(OFFSET(AI$5,MATCH(C23,AL$6:AL$29,1),0)),(ABS(I23)&gt;ROUND(LN(3)/LN(2)*ABS(OFFSET(AI$5,MATCH(C23,AL$6:AL$29,1),0)),0))),1,0)</f>
        <v>0</v>
      </c>
      <c r="AH23" s="21">
        <f>ABS(J23-7*C23/113.685)</f>
        <v>9.8163712010908615</v>
      </c>
      <c r="AM23" s="1"/>
      <c r="AP23" s="13"/>
      <c r="AQ23" s="13"/>
      <c r="AR23" s="13"/>
      <c r="AS23" s="13"/>
    </row>
    <row r="24" spans="1:45">
      <c r="A24" s="3">
        <v>540</v>
      </c>
      <c r="B24" s="3">
        <v>539</v>
      </c>
      <c r="C24" s="6">
        <f t="shared" si="18"/>
        <v>3.2089611579903878</v>
      </c>
      <c r="D24" s="3" t="s">
        <v>205</v>
      </c>
      <c r="E24" s="16"/>
      <c r="F24" s="7" t="str">
        <f t="shared" ca="1" si="30"/>
        <v>[,1 -2 -1]-schisma</v>
      </c>
      <c r="G24" s="7" t="str">
        <f t="shared" ca="1" si="31"/>
        <v>[,1 -2 -1]s</v>
      </c>
      <c r="H24" s="2" t="s">
        <v>72</v>
      </c>
      <c r="I24">
        <f t="shared" si="32"/>
        <v>2</v>
      </c>
      <c r="J24">
        <f t="shared" si="32"/>
        <v>3</v>
      </c>
      <c r="K24">
        <f t="shared" si="32"/>
        <v>1</v>
      </c>
      <c r="L24">
        <f t="shared" si="32"/>
        <v>-2</v>
      </c>
      <c r="M24">
        <f t="shared" si="32"/>
        <v>-1</v>
      </c>
      <c r="N24">
        <f t="shared" si="32"/>
        <v>0</v>
      </c>
      <c r="O24">
        <f t="shared" si="32"/>
        <v>0</v>
      </c>
      <c r="P24">
        <f t="shared" si="32"/>
        <v>0</v>
      </c>
      <c r="Q24">
        <f t="shared" si="32"/>
        <v>0</v>
      </c>
      <c r="R24">
        <f t="shared" si="32"/>
        <v>0</v>
      </c>
      <c r="S24">
        <f t="shared" si="32"/>
        <v>0</v>
      </c>
      <c r="T24" t="s">
        <v>71</v>
      </c>
      <c r="V24" s="7">
        <f t="shared" si="3"/>
        <v>1</v>
      </c>
      <c r="W24" s="7">
        <f t="shared" si="4"/>
        <v>1</v>
      </c>
      <c r="X24" s="7">
        <f t="shared" si="33"/>
        <v>5</v>
      </c>
      <c r="Y24">
        <f t="shared" si="34"/>
        <v>539</v>
      </c>
      <c r="Z24" t="str">
        <f t="shared" si="35"/>
        <v>5.</v>
      </c>
      <c r="AA24" t="str">
        <f t="shared" si="36"/>
        <v>7^2.11.</v>
      </c>
      <c r="AB24" t="str">
        <f t="shared" si="37"/>
        <v>[,1 -2 -1]</v>
      </c>
      <c r="AC24" t="str">
        <f t="shared" si="10"/>
        <v>5:7^2.11</v>
      </c>
      <c r="AD24" t="str">
        <f t="shared" si="11"/>
        <v>[,1 -2 -1]</v>
      </c>
      <c r="AE24" t="str">
        <f t="shared" si="38"/>
        <v>[,1 -2 -1]</v>
      </c>
      <c r="AF24" t="str">
        <f t="shared" si="39"/>
        <v>[,1 -2 -1]</v>
      </c>
      <c r="AG24">
        <f t="shared" ca="1" si="40"/>
        <v>0</v>
      </c>
      <c r="AH24" s="21">
        <f t="shared" si="15"/>
        <v>2.8024125600920726</v>
      </c>
      <c r="AI24" s="25">
        <v>10</v>
      </c>
      <c r="AL24">
        <f>AL12+(7*LN(3)/LN(2)-11)*1200</f>
        <v>170.52750908656975</v>
      </c>
      <c r="AM24" s="1" t="str">
        <f>AM12&amp;"-plus-apotome"</f>
        <v>large-diesis-plus-apotome</v>
      </c>
      <c r="AN24" t="str">
        <f>AN12&amp;"+A"</f>
        <v>L+A</v>
      </c>
      <c r="AP24" s="13"/>
      <c r="AQ24" s="13"/>
      <c r="AR24" s="13"/>
      <c r="AS24" s="13"/>
    </row>
    <row r="25" spans="1:45">
      <c r="A25" s="3">
        <v>513</v>
      </c>
      <c r="B25" s="3">
        <v>512</v>
      </c>
      <c r="C25" s="6">
        <f t="shared" si="18"/>
        <v>3.3780187284647596</v>
      </c>
      <c r="D25" s="3" t="s">
        <v>91</v>
      </c>
      <c r="E25" s="15" t="s">
        <v>211</v>
      </c>
      <c r="F25" s="7" t="str">
        <f t="shared" ca="1" si="30"/>
        <v>19-schisma</v>
      </c>
      <c r="G25" s="7" t="str">
        <f t="shared" ca="1" si="31"/>
        <v>19s</v>
      </c>
      <c r="H25" s="2" t="s">
        <v>72</v>
      </c>
      <c r="I25">
        <f t="shared" si="32"/>
        <v>-9</v>
      </c>
      <c r="J25">
        <f t="shared" si="32"/>
        <v>3</v>
      </c>
      <c r="K25">
        <f t="shared" si="32"/>
        <v>0</v>
      </c>
      <c r="L25">
        <f t="shared" si="32"/>
        <v>0</v>
      </c>
      <c r="M25">
        <f t="shared" si="32"/>
        <v>0</v>
      </c>
      <c r="N25">
        <f t="shared" si="32"/>
        <v>0</v>
      </c>
      <c r="O25">
        <f t="shared" si="32"/>
        <v>0</v>
      </c>
      <c r="P25">
        <f t="shared" si="32"/>
        <v>1</v>
      </c>
      <c r="Q25">
        <f t="shared" si="32"/>
        <v>0</v>
      </c>
      <c r="R25">
        <f t="shared" si="32"/>
        <v>0</v>
      </c>
      <c r="S25">
        <f t="shared" si="32"/>
        <v>0</v>
      </c>
      <c r="T25" t="s">
        <v>71</v>
      </c>
      <c r="V25" s="7">
        <f t="shared" si="3"/>
        <v>1</v>
      </c>
      <c r="W25" s="7">
        <f t="shared" si="4"/>
        <v>1</v>
      </c>
      <c r="X25" s="7">
        <f t="shared" si="33"/>
        <v>19</v>
      </c>
      <c r="Y25">
        <f t="shared" si="34"/>
        <v>1</v>
      </c>
      <c r="Z25" t="str">
        <f t="shared" si="35"/>
        <v>19.</v>
      </c>
      <c r="AA25" t="str">
        <f t="shared" si="36"/>
        <v/>
      </c>
      <c r="AB25" t="str">
        <f t="shared" si="37"/>
        <v>[,0 0 0,0 0 1]</v>
      </c>
      <c r="AC25" t="str">
        <f t="shared" si="10"/>
        <v>19</v>
      </c>
      <c r="AD25" t="str">
        <f t="shared" si="11"/>
        <v>19</v>
      </c>
      <c r="AE25" t="str">
        <f t="shared" si="38"/>
        <v>19</v>
      </c>
      <c r="AF25" t="str">
        <f t="shared" si="39"/>
        <v>19</v>
      </c>
      <c r="AG25">
        <f t="shared" ca="1" si="40"/>
        <v>0</v>
      </c>
      <c r="AH25" s="21">
        <f t="shared" si="15"/>
        <v>2.7920030690130333</v>
      </c>
      <c r="AI25" s="25">
        <v>43</v>
      </c>
      <c r="AL25">
        <f>AL13+(7*LN(3)/LN(2)-11)*1200</f>
        <v>182.25751427889563</v>
      </c>
      <c r="AM25" s="1" t="str">
        <f>AM13&amp;"-plus-apotome"</f>
        <v>small-semitone-plus-apotome</v>
      </c>
      <c r="AN25" t="str">
        <f>AN13&amp;"+A"</f>
        <v>SS+A</v>
      </c>
      <c r="AP25" s="13"/>
      <c r="AQ25" s="13"/>
      <c r="AR25" s="13"/>
      <c r="AS25" s="13"/>
    </row>
    <row r="26" spans="1:45">
      <c r="A26" s="3" t="s">
        <v>190</v>
      </c>
      <c r="C26" s="6">
        <f>(I26+(LN(J$5)*J26+LN(K$5)*K26+LN(L$5)*L26+LN(M$5)*M26+LN(N$5)*N26+LN(O$5)*O26+LN(P$5)*P26+LN(Q$5)*Q26+LN(R$5)*R26+LN(S$5)*S26)/LN(2))*1200</f>
        <v>3.6150458655413331</v>
      </c>
      <c r="D26" s="3" t="s">
        <v>92</v>
      </c>
      <c r="E26" s="16"/>
      <c r="F26" s="7" t="str">
        <f t="shared" ca="1" si="30"/>
        <v>Pythagorean schisma</v>
      </c>
      <c r="G26" s="7" t="str">
        <f t="shared" ca="1" si="31"/>
        <v>3s</v>
      </c>
      <c r="H26" s="2" t="s">
        <v>72</v>
      </c>
      <c r="I26">
        <v>-84</v>
      </c>
      <c r="J26">
        <v>53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t="s">
        <v>71</v>
      </c>
      <c r="V26" s="7" t="e">
        <f t="shared" si="3"/>
        <v>#VALUE!</v>
      </c>
      <c r="W26" s="7">
        <f t="shared" si="4"/>
        <v>0</v>
      </c>
      <c r="X26" s="7">
        <f t="shared" si="33"/>
        <v>1</v>
      </c>
      <c r="Y26">
        <f t="shared" si="34"/>
        <v>1</v>
      </c>
      <c r="Z26" t="str">
        <f t="shared" si="35"/>
        <v/>
      </c>
      <c r="AA26" t="str">
        <f t="shared" si="36"/>
        <v/>
      </c>
      <c r="AB26" t="str">
        <f t="shared" si="37"/>
        <v>[,]</v>
      </c>
      <c r="AC26" t="str">
        <f t="shared" si="10"/>
        <v>1</v>
      </c>
      <c r="AD26" t="str">
        <f t="shared" si="11"/>
        <v>1</v>
      </c>
      <c r="AE26" t="str">
        <f t="shared" si="38"/>
        <v>Pythagorean</v>
      </c>
      <c r="AF26" t="str">
        <f t="shared" si="39"/>
        <v>3</v>
      </c>
      <c r="AG26">
        <f t="shared" ca="1" si="40"/>
        <v>0</v>
      </c>
      <c r="AH26" s="21">
        <f t="shared" si="15"/>
        <v>52.77740844386868</v>
      </c>
      <c r="AI26" s="25">
        <v>2</v>
      </c>
      <c r="AL26">
        <f>AL14+(7*LN(3)/LN(2)-11)*1200</f>
        <v>193.9875194712215</v>
      </c>
      <c r="AM26" s="1" t="str">
        <f>AM14&amp;"-plus-apotome"</f>
        <v>limma-plus-apotome</v>
      </c>
      <c r="AN26" t="str">
        <f>AN14&amp;"+A"</f>
        <v>MS+A</v>
      </c>
      <c r="AP26" s="13"/>
      <c r="AQ26" s="13"/>
      <c r="AR26" s="13"/>
      <c r="AS26" s="13"/>
    </row>
    <row r="27" spans="1:45">
      <c r="A27" s="3">
        <v>33554432</v>
      </c>
      <c r="B27" s="3">
        <v>33480783</v>
      </c>
      <c r="C27" s="6">
        <f t="shared" ref="C27:C82" si="42">(LN(A27)-LN(B27))/LN(2)*1200</f>
        <v>3.8040814154502613</v>
      </c>
      <c r="D27" s="3" t="s">
        <v>93</v>
      </c>
      <c r="E27" s="16"/>
      <c r="F27" s="7" t="str">
        <f t="shared" ca="1" si="30"/>
        <v>septimal schisma</v>
      </c>
      <c r="G27" s="7" t="str">
        <f t="shared" ca="1" si="31"/>
        <v>7s</v>
      </c>
      <c r="H27" s="2" t="s">
        <v>72</v>
      </c>
      <c r="I27">
        <f t="shared" ref="I27:S31" si="43">ROUND(LN(GCD($A27,I$5^AU$4))/LN(I$5),0)-ROUND(LN(GCD($B27,I$5^AU$4))/LN(I$5),0)</f>
        <v>25</v>
      </c>
      <c r="J27">
        <f t="shared" si="43"/>
        <v>-14</v>
      </c>
      <c r="K27">
        <f t="shared" si="43"/>
        <v>0</v>
      </c>
      <c r="L27">
        <f t="shared" si="43"/>
        <v>-1</v>
      </c>
      <c r="M27">
        <f t="shared" si="43"/>
        <v>0</v>
      </c>
      <c r="N27">
        <f t="shared" si="43"/>
        <v>0</v>
      </c>
      <c r="O27">
        <f t="shared" si="43"/>
        <v>0</v>
      </c>
      <c r="P27">
        <f t="shared" si="43"/>
        <v>0</v>
      </c>
      <c r="Q27">
        <f t="shared" si="43"/>
        <v>0</v>
      </c>
      <c r="R27">
        <f t="shared" si="43"/>
        <v>0</v>
      </c>
      <c r="S27">
        <f t="shared" si="43"/>
        <v>0</v>
      </c>
      <c r="T27" t="s">
        <v>71</v>
      </c>
      <c r="V27" s="7">
        <f t="shared" si="3"/>
        <v>1</v>
      </c>
      <c r="W27" s="7">
        <f t="shared" si="4"/>
        <v>1</v>
      </c>
      <c r="X27" s="7">
        <f t="shared" si="33"/>
        <v>1</v>
      </c>
      <c r="Y27">
        <f t="shared" si="34"/>
        <v>7</v>
      </c>
      <c r="Z27" t="str">
        <f t="shared" si="35"/>
        <v/>
      </c>
      <c r="AA27" t="str">
        <f t="shared" si="36"/>
        <v>7.</v>
      </c>
      <c r="AB27" t="str">
        <f t="shared" si="37"/>
        <v>[,0 -1]</v>
      </c>
      <c r="AC27" t="str">
        <f t="shared" si="10"/>
        <v>7</v>
      </c>
      <c r="AD27" t="str">
        <f t="shared" si="11"/>
        <v>7</v>
      </c>
      <c r="AE27" t="str">
        <f t="shared" si="38"/>
        <v>septimal</v>
      </c>
      <c r="AF27" t="str">
        <f t="shared" si="39"/>
        <v>7</v>
      </c>
      <c r="AG27">
        <f t="shared" ca="1" si="40"/>
        <v>0</v>
      </c>
      <c r="AH27" s="21">
        <f t="shared" si="15"/>
        <v>14.234231164253435</v>
      </c>
      <c r="AI27" s="25">
        <v>39</v>
      </c>
      <c r="AL27">
        <f>AL16+(7*LN(3)/LN(2)-11)*1200</f>
        <v>215.64000692310071</v>
      </c>
      <c r="AM27" s="1" t="str">
        <f>AM16&amp;"-plus-apotome"</f>
        <v>large-semitone-plus-apotome</v>
      </c>
      <c r="AN27" t="str">
        <f>AN16&amp;"+A"</f>
        <v>LS+A</v>
      </c>
      <c r="AP27" s="4"/>
      <c r="AQ27" s="4"/>
      <c r="AR27" s="4"/>
      <c r="AS27" s="13"/>
    </row>
    <row r="28" spans="1:45">
      <c r="A28" s="3">
        <v>441</v>
      </c>
      <c r="B28" s="3">
        <v>440</v>
      </c>
      <c r="C28" s="6">
        <f>(LN(A28)-LN(B28))/LN(2)*1200</f>
        <v>3.9301584394338698</v>
      </c>
      <c r="E28" s="16" t="s">
        <v>348</v>
      </c>
      <c r="F28" s="7" t="str">
        <f t="shared" ca="1" si="30"/>
        <v>49:55-schisma</v>
      </c>
      <c r="G28" s="7" t="str">
        <f t="shared" ca="1" si="31"/>
        <v>49:55s</v>
      </c>
      <c r="H28" s="2" t="s">
        <v>72</v>
      </c>
      <c r="I28">
        <f t="shared" si="43"/>
        <v>-3</v>
      </c>
      <c r="J28">
        <f t="shared" si="43"/>
        <v>2</v>
      </c>
      <c r="K28">
        <f t="shared" si="43"/>
        <v>-1</v>
      </c>
      <c r="L28">
        <f t="shared" si="43"/>
        <v>2</v>
      </c>
      <c r="M28">
        <f t="shared" si="43"/>
        <v>-1</v>
      </c>
      <c r="N28">
        <f t="shared" si="43"/>
        <v>0</v>
      </c>
      <c r="O28">
        <f t="shared" si="43"/>
        <v>0</v>
      </c>
      <c r="P28">
        <f t="shared" si="43"/>
        <v>0</v>
      </c>
      <c r="Q28">
        <f t="shared" si="43"/>
        <v>0</v>
      </c>
      <c r="R28">
        <f t="shared" si="43"/>
        <v>0</v>
      </c>
      <c r="S28">
        <f t="shared" si="43"/>
        <v>0</v>
      </c>
      <c r="T28" t="s">
        <v>71</v>
      </c>
      <c r="V28" s="7">
        <f>A28/(I$5^IF(I28&gt;0,I28,0)*J$5^IF(J28&gt;0,J28,0)*K$5^IF(K28&gt;0,K28,0)*L$5^IF(L28&gt;0,L28,0)*M$5^IF(M28&gt;0,M28,0)*N$5^IF(N28&gt;0,N28,0)*O$5^IF(O28&gt;0,O28,0)*P$5^IF(P28&gt;0,P28,0)*Q$5^IF(Q28&gt;0,Q28,0)*R$5^IF(R28&gt;0,R28,0)*S$5^IF(S28&gt;0,S28,0))</f>
        <v>1</v>
      </c>
      <c r="W28" s="7">
        <f>B28/(I$5^IF(I28&lt;0,-I28,0)*J$5^IF(J28&lt;0,-J28,0)*K$5^IF(K28&lt;0,-K28,0)*L$5^IF(L28&lt;0,-L28,0)*M$5^IF(M28&lt;0,-M28,0)*N$5^IF(N28&lt;0,-N28,0)*O$5^IF(O28&lt;0,-O28,0)*P$5^IF(P28&lt;0,-P28,0)*Q$5^IF(Q28&lt;0,-Q28,0)*R$5^IF(R28&lt;0,-R28,0)*S$5^IF(S28&lt;0,-S28,0))</f>
        <v>1</v>
      </c>
      <c r="X28" s="7">
        <f t="shared" si="33"/>
        <v>49</v>
      </c>
      <c r="Y28">
        <f t="shared" si="34"/>
        <v>55</v>
      </c>
      <c r="Z28" t="str">
        <f t="shared" si="35"/>
        <v>7^2.</v>
      </c>
      <c r="AA28" t="str">
        <f t="shared" si="36"/>
        <v>5.11.</v>
      </c>
      <c r="AB28" t="str">
        <f t="shared" si="37"/>
        <v>[,-1 2 -1]</v>
      </c>
      <c r="AC28" t="str">
        <f t="shared" si="10"/>
        <v>49:55</v>
      </c>
      <c r="AD28" t="str">
        <f t="shared" si="11"/>
        <v>49:55</v>
      </c>
      <c r="AE28" t="str">
        <f t="shared" si="38"/>
        <v>49:55</v>
      </c>
      <c r="AF28" t="str">
        <f t="shared" si="39"/>
        <v>49:55</v>
      </c>
      <c r="AG28">
        <f t="shared" ca="1" si="40"/>
        <v>0</v>
      </c>
      <c r="AH28" s="21">
        <f t="shared" si="15"/>
        <v>1.7580058136426346</v>
      </c>
      <c r="AI28" s="25">
        <v>14</v>
      </c>
      <c r="AL28">
        <f>AL17+(7*LN(3)/LN(2)-11)*1200</f>
        <v>225.56248918265567</v>
      </c>
      <c r="AM28" s="1" t="s">
        <v>170</v>
      </c>
      <c r="AN28" t="str">
        <f>AN17&amp;"+A"</f>
        <v>A+A</v>
      </c>
      <c r="AP28" s="4"/>
      <c r="AQ28" s="4"/>
      <c r="AR28" s="4"/>
    </row>
    <row r="29" spans="1:45">
      <c r="A29" s="3">
        <v>385</v>
      </c>
      <c r="B29" s="3">
        <v>384</v>
      </c>
      <c r="C29" s="6">
        <f t="shared" si="42"/>
        <v>4.5025618333296666</v>
      </c>
      <c r="D29" s="3" t="s">
        <v>163</v>
      </c>
      <c r="E29" s="15" t="s">
        <v>349</v>
      </c>
      <c r="F29" s="7" t="str">
        <f t="shared" ca="1" si="30"/>
        <v>385-kleisma</v>
      </c>
      <c r="G29" s="7" t="str">
        <f t="shared" ca="1" si="31"/>
        <v>385k</v>
      </c>
      <c r="H29" s="2" t="s">
        <v>72</v>
      </c>
      <c r="I29">
        <f t="shared" si="43"/>
        <v>-7</v>
      </c>
      <c r="J29">
        <f t="shared" si="43"/>
        <v>-1</v>
      </c>
      <c r="K29">
        <f t="shared" si="43"/>
        <v>1</v>
      </c>
      <c r="L29">
        <f t="shared" si="43"/>
        <v>1</v>
      </c>
      <c r="M29">
        <f t="shared" si="43"/>
        <v>1</v>
      </c>
      <c r="N29">
        <f t="shared" si="43"/>
        <v>0</v>
      </c>
      <c r="O29">
        <f t="shared" si="43"/>
        <v>0</v>
      </c>
      <c r="P29">
        <f t="shared" si="43"/>
        <v>0</v>
      </c>
      <c r="Q29">
        <f t="shared" si="43"/>
        <v>0</v>
      </c>
      <c r="R29">
        <f t="shared" si="43"/>
        <v>0</v>
      </c>
      <c r="S29">
        <f t="shared" si="43"/>
        <v>0</v>
      </c>
      <c r="T29" t="s">
        <v>71</v>
      </c>
      <c r="V29" s="7">
        <f t="shared" si="3"/>
        <v>1</v>
      </c>
      <c r="W29" s="7">
        <f t="shared" si="4"/>
        <v>1</v>
      </c>
      <c r="X29" s="7">
        <f t="shared" si="33"/>
        <v>385</v>
      </c>
      <c r="Y29">
        <f t="shared" si="34"/>
        <v>1</v>
      </c>
      <c r="Z29" t="str">
        <f t="shared" si="35"/>
        <v>5.7.11.</v>
      </c>
      <c r="AA29" t="str">
        <f t="shared" si="36"/>
        <v/>
      </c>
      <c r="AB29" t="str">
        <f t="shared" si="37"/>
        <v>[,1 1 1]</v>
      </c>
      <c r="AC29" t="str">
        <f t="shared" si="10"/>
        <v>385</v>
      </c>
      <c r="AD29" t="str">
        <f t="shared" si="11"/>
        <v>385</v>
      </c>
      <c r="AE29" t="str">
        <f t="shared" si="38"/>
        <v>385</v>
      </c>
      <c r="AF29" t="str">
        <f t="shared" si="39"/>
        <v>385</v>
      </c>
      <c r="AG29">
        <f t="shared" ca="1" si="40"/>
        <v>0</v>
      </c>
      <c r="AH29" s="21">
        <f t="shared" si="15"/>
        <v>1.2772391505766607</v>
      </c>
      <c r="AI29" s="25">
        <v>9999999</v>
      </c>
      <c r="AL29">
        <f>AL18+(7*LN(3)/LN(2)-11)*1200</f>
        <v>229.177535048197</v>
      </c>
      <c r="AM29" t="s">
        <v>172</v>
      </c>
      <c r="AN29" t="s">
        <v>198</v>
      </c>
      <c r="AP29" s="4"/>
      <c r="AQ29" s="4"/>
      <c r="AR29" s="4"/>
    </row>
    <row r="30" spans="1:45">
      <c r="A30" s="3">
        <v>352</v>
      </c>
      <c r="B30" s="3">
        <v>351</v>
      </c>
      <c r="C30" s="6">
        <f t="shared" si="42"/>
        <v>4.9252779992839795</v>
      </c>
      <c r="E30" s="15" t="s">
        <v>350</v>
      </c>
      <c r="F30" s="7" t="str">
        <f t="shared" ca="1" si="30"/>
        <v>11:13-kleisma</v>
      </c>
      <c r="G30" s="7" t="str">
        <f t="shared" ca="1" si="31"/>
        <v>11:13k</v>
      </c>
      <c r="H30" s="2" t="s">
        <v>72</v>
      </c>
      <c r="I30">
        <f t="shared" si="43"/>
        <v>5</v>
      </c>
      <c r="J30">
        <f t="shared" si="43"/>
        <v>-3</v>
      </c>
      <c r="K30">
        <f t="shared" si="43"/>
        <v>0</v>
      </c>
      <c r="L30">
        <f t="shared" si="43"/>
        <v>0</v>
      </c>
      <c r="M30">
        <f t="shared" si="43"/>
        <v>1</v>
      </c>
      <c r="N30">
        <f t="shared" si="43"/>
        <v>-1</v>
      </c>
      <c r="O30">
        <f t="shared" si="43"/>
        <v>0</v>
      </c>
      <c r="P30">
        <f t="shared" si="43"/>
        <v>0</v>
      </c>
      <c r="Q30">
        <f t="shared" si="43"/>
        <v>0</v>
      </c>
      <c r="R30">
        <f t="shared" si="43"/>
        <v>0</v>
      </c>
      <c r="S30">
        <f t="shared" si="43"/>
        <v>0</v>
      </c>
      <c r="T30" t="s">
        <v>71</v>
      </c>
      <c r="V30" s="7">
        <f>A30/(I$5^IF(I30&gt;0,I30,0)*J$5^IF(J30&gt;0,J30,0)*K$5^IF(K30&gt;0,K30,0)*L$5^IF(L30&gt;0,L30,0)*M$5^IF(M30&gt;0,M30,0)*N$5^IF(N30&gt;0,N30,0)*O$5^IF(O30&gt;0,O30,0)*P$5^IF(P30&gt;0,P30,0)*Q$5^IF(Q30&gt;0,Q30,0)*R$5^IF(R30&gt;0,R30,0)*S$5^IF(S30&gt;0,S30,0))</f>
        <v>1</v>
      </c>
      <c r="W30" s="7">
        <f>B30/(I$5^IF(I30&lt;0,-I30,0)*J$5^IF(J30&lt;0,-J30,0)*K$5^IF(K30&lt;0,-K30,0)*L$5^IF(L30&lt;0,-L30,0)*M$5^IF(M30&lt;0,-M30,0)*N$5^IF(N30&lt;0,-N30,0)*O$5^IF(O30&lt;0,-O30,0)*P$5^IF(P30&lt;0,-P30,0)*Q$5^IF(Q30&lt;0,-Q30,0)*R$5^IF(R30&lt;0,-R30,0)*S$5^IF(S30&lt;0,-S30,0))</f>
        <v>1</v>
      </c>
      <c r="X30" s="7">
        <f t="shared" si="33"/>
        <v>11</v>
      </c>
      <c r="Y30">
        <f t="shared" si="34"/>
        <v>13</v>
      </c>
      <c r="Z30" t="str">
        <f t="shared" si="35"/>
        <v>11.</v>
      </c>
      <c r="AA30" t="str">
        <f t="shared" si="36"/>
        <v>13.</v>
      </c>
      <c r="AB30" t="str">
        <f t="shared" si="37"/>
        <v>[,0 0 1,-1]</v>
      </c>
      <c r="AC30" t="str">
        <f t="shared" si="10"/>
        <v>11:13</v>
      </c>
      <c r="AD30" t="str">
        <f t="shared" si="11"/>
        <v>11:13</v>
      </c>
      <c r="AE30" t="str">
        <f t="shared" si="38"/>
        <v>11:13</v>
      </c>
      <c r="AF30" t="str">
        <f t="shared" si="39"/>
        <v>11:13</v>
      </c>
      <c r="AG30">
        <f t="shared" ca="1" si="40"/>
        <v>0</v>
      </c>
      <c r="AH30" s="21">
        <f t="shared" si="15"/>
        <v>3.3032673263402197</v>
      </c>
      <c r="AP30" s="4"/>
      <c r="AQ30" s="4"/>
      <c r="AR30" s="4"/>
    </row>
    <row r="31" spans="1:45">
      <c r="A31" s="3">
        <v>22599</v>
      </c>
      <c r="B31" s="3">
        <v>22528</v>
      </c>
      <c r="C31" s="6">
        <f t="shared" si="42"/>
        <v>5.4476352918179156</v>
      </c>
      <c r="E31" s="15" t="s">
        <v>351</v>
      </c>
      <c r="F31" s="7" t="str">
        <f ca="1">LOOKUP(AG31,AL$52:AM$58)&amp;AE31&amp;IF((RIGHT(AE31,1)&lt;&gt;"]")*ISERROR(VALUE(RIGHT(AE31,1)))," ","-")&amp;LOOKUP(C31,AL$6:AM$29)</f>
        <v>11:31-kleisma</v>
      </c>
      <c r="G31" s="7" t="str">
        <f t="shared" ca="1" si="31"/>
        <v>11:31k</v>
      </c>
      <c r="H31" s="2"/>
      <c r="I31">
        <f t="shared" si="43"/>
        <v>-11</v>
      </c>
      <c r="J31">
        <f t="shared" si="43"/>
        <v>6</v>
      </c>
      <c r="K31">
        <f t="shared" si="43"/>
        <v>0</v>
      </c>
      <c r="L31">
        <f t="shared" si="43"/>
        <v>0</v>
      </c>
      <c r="M31">
        <f t="shared" si="43"/>
        <v>-1</v>
      </c>
      <c r="N31">
        <f t="shared" si="43"/>
        <v>0</v>
      </c>
      <c r="O31">
        <f t="shared" si="43"/>
        <v>0</v>
      </c>
      <c r="P31">
        <f t="shared" si="43"/>
        <v>0</v>
      </c>
      <c r="Q31">
        <f t="shared" si="43"/>
        <v>0</v>
      </c>
      <c r="R31">
        <f t="shared" si="43"/>
        <v>0</v>
      </c>
      <c r="S31">
        <f t="shared" si="43"/>
        <v>1</v>
      </c>
      <c r="V31" s="7">
        <f>A31/(I$5^IF(I31&gt;0,I31,0)*J$5^IF(J31&gt;0,J31,0)*K$5^IF(K31&gt;0,K31,0)*L$5^IF(L31&gt;0,L31,0)*M$5^IF(M31&gt;0,M31,0)*N$5^IF(N31&gt;0,N31,0)*O$5^IF(O31&gt;0,O31,0)*P$5^IF(P31&gt;0,P31,0)*Q$5^IF(Q31&gt;0,Q31,0)*R$5^IF(R31&gt;0,R31,0)*S$5^IF(S31&gt;0,S31,0))</f>
        <v>1</v>
      </c>
      <c r="W31" s="7">
        <f>B31/(I$5^IF(I31&lt;0,-I31,0)*J$5^IF(J31&lt;0,-J31,0)*K$5^IF(K31&lt;0,-K31,0)*L$5^IF(L31&lt;0,-L31,0)*M$5^IF(M31&lt;0,-M31,0)*N$5^IF(N31&lt;0,-N31,0)*O$5^IF(O31&lt;0,-O31,0)*P$5^IF(P31&lt;0,-P31,0)*Q$5^IF(Q31&lt;0,-Q31,0)*R$5^IF(R31&lt;0,-R31,0)*S$5^IF(S31&lt;0,-S31,0))</f>
        <v>1</v>
      </c>
      <c r="X31" s="7">
        <f t="shared" si="33"/>
        <v>31</v>
      </c>
      <c r="Y31">
        <f t="shared" si="34"/>
        <v>11</v>
      </c>
      <c r="Z31" t="str">
        <f t="shared" si="35"/>
        <v>31.</v>
      </c>
      <c r="AA31" t="str">
        <f t="shared" si="36"/>
        <v>11.</v>
      </c>
      <c r="AB31" t="str">
        <f t="shared" si="37"/>
        <v>[,0 0 -1,0 0 0,0 0 1]</v>
      </c>
      <c r="AC31" t="str">
        <f t="shared" si="10"/>
        <v>11:31</v>
      </c>
      <c r="AD31" t="str">
        <f t="shared" si="11"/>
        <v>11:31</v>
      </c>
      <c r="AE31" t="str">
        <f t="shared" si="38"/>
        <v>11:31</v>
      </c>
      <c r="AF31" t="str">
        <f t="shared" si="39"/>
        <v>11:31</v>
      </c>
      <c r="AG31">
        <f t="shared" ca="1" si="40"/>
        <v>0</v>
      </c>
      <c r="AH31" s="21">
        <f t="shared" si="15"/>
        <v>5.6645692303934077</v>
      </c>
      <c r="AL31" s="10" t="s">
        <v>61</v>
      </c>
      <c r="AM31" s="10" t="s">
        <v>66</v>
      </c>
      <c r="AN31" s="10" t="s">
        <v>15</v>
      </c>
      <c r="AO31" t="s">
        <v>14</v>
      </c>
      <c r="AP31" t="s">
        <v>14</v>
      </c>
      <c r="AQ31" t="s">
        <v>14</v>
      </c>
      <c r="AR31" t="s">
        <v>62</v>
      </c>
    </row>
    <row r="32" spans="1:45">
      <c r="A32" s="3">
        <v>5120</v>
      </c>
      <c r="B32" s="3">
        <v>5103</v>
      </c>
      <c r="C32" s="6">
        <f t="shared" si="42"/>
        <v>5.7578022033851575</v>
      </c>
      <c r="D32" s="3" t="s">
        <v>162</v>
      </c>
      <c r="E32" s="1" t="s">
        <v>212</v>
      </c>
      <c r="F32" s="7" t="str">
        <f ca="1">LOOKUP(AG32,AL$52:AM$58)&amp;AE32&amp;IF((RIGHT(AE32,1)&lt;&gt;"]")*ISERROR(VALUE(RIGHT(AE32,1)))," ","-")&amp;LOOKUP(C32,AL$6:AM$29)</f>
        <v>5:7-kleisma</v>
      </c>
      <c r="G32" s="7" t="str">
        <f ca="1">LOOKUP(AG32,AL$52:AN$58)&amp;AF32&amp;LOOKUP(C32,AL$6:AN$29)</f>
        <v>5:7k</v>
      </c>
      <c r="H32" s="2" t="s">
        <v>72</v>
      </c>
      <c r="I32">
        <f t="shared" ref="I32:S34" si="44">ROUND(LN(GCD($A32,I$5^AU$4))/LN(I$5),0)-ROUND(LN(GCD($B32,I$5^AU$4))/LN(I$5),0)</f>
        <v>10</v>
      </c>
      <c r="J32">
        <f t="shared" si="44"/>
        <v>-6</v>
      </c>
      <c r="K32">
        <f t="shared" si="44"/>
        <v>1</v>
      </c>
      <c r="L32">
        <f t="shared" si="44"/>
        <v>-1</v>
      </c>
      <c r="M32">
        <f t="shared" si="44"/>
        <v>0</v>
      </c>
      <c r="N32">
        <f t="shared" si="44"/>
        <v>0</v>
      </c>
      <c r="O32">
        <f t="shared" si="44"/>
        <v>0</v>
      </c>
      <c r="P32">
        <f t="shared" si="44"/>
        <v>0</v>
      </c>
      <c r="Q32">
        <f t="shared" si="44"/>
        <v>0</v>
      </c>
      <c r="R32">
        <f t="shared" si="44"/>
        <v>0</v>
      </c>
      <c r="S32">
        <f t="shared" si="44"/>
        <v>0</v>
      </c>
      <c r="T32" t="s">
        <v>71</v>
      </c>
      <c r="V32" s="7">
        <f t="shared" si="3"/>
        <v>1</v>
      </c>
      <c r="W32" s="7">
        <f t="shared" si="4"/>
        <v>1</v>
      </c>
      <c r="X32" s="7">
        <f>K$5^IF(K32&gt;0,K32,0)*L$5^IF(L32&gt;0,L32,0)*M$5^IF(M32&gt;0,M32,0)*N$5^IF(N32&gt;0,N32,0)*O$5^IF(O32&gt;0,O32,0)*P$5^IF(P32&gt;0,P32,0)*Q$5^IF(Q32&gt;0,Q32,0)*R$5^IF(R32&gt;0,R32,0)*S$5^IF(S32&gt;0,S32,0)</f>
        <v>5</v>
      </c>
      <c r="Y32">
        <f>K$5^IF(K32&lt;0,-K32,0)*L$5^IF(L32&lt;0,-L32,0)*M$5^IF(M32&lt;0,-M32,0)*N$5^IF(N32&lt;0,-N32,0)*O$5^IF(O32&lt;0,-O32,0)*P$5^IF(P32&lt;0,-P32,0)*Q$5^IF(Q32&lt;0,-Q32,0)*R$5^IF(R32&lt;0,-R32,0)*S$5^IF(S32&lt;0,-S32,0)</f>
        <v>7</v>
      </c>
      <c r="Z32" t="str">
        <f>IF(K32&gt;0,K$5&amp;IF(K32&gt;1,"^"&amp;K32,"")&amp;".","")&amp;IF(L32&gt;0,L$5&amp;IF(L32&gt;1,"^"&amp;L32,"")&amp;".","")&amp;IF(M32&gt;0,M$5&amp;IF(M32&gt;1,"^"&amp;M32,"")&amp;".","")&amp;IF(N32&gt;0,N$5&amp;IF(N32&gt;1,"^"&amp;N32,"")&amp;".","")&amp;IF(O32&gt;0,O$5&amp;IF(O32&gt;1,"^"&amp;O32,"")&amp;".","")&amp;IF(P32&gt;0,P$5&amp;IF(P32&gt;1,"^"&amp;P32,"")&amp;".","")&amp;IF(Q32&gt;0,Q$5&amp;IF(Q32&gt;1,"^"&amp;Q32,"")&amp;".","")&amp;IF(R32&gt;0,R$5&amp;IF(R32&gt;1,"^"&amp;R32,"")&amp;".","")&amp;IF(S32&gt;0,S$5&amp;IF(S32&gt;1,"^"&amp;S32,"")&amp;".","")</f>
        <v>5.</v>
      </c>
      <c r="AA32" t="str">
        <f>IF(K32&lt;0,K$5&amp;IF(K32&lt;-1,"^"&amp;-K32,"")&amp;".","")&amp;IF(L32&lt;0,L$5&amp;IF(L32&lt;-1,"^"&amp;-L32,"")&amp;".","")&amp;IF(M32&lt;0,M$5&amp;IF(M32&lt;-1,"^"&amp;-M32,"")&amp;".","")&amp;IF(N32&lt;0,N$5&amp;IF(N32&lt;-1,"^"&amp;-N32,"")&amp;".","")&amp;IF(O32&lt;0,O$5&amp;IF(O32&lt;-1,"^"&amp;-O32,"")&amp;".","")&amp;IF(P32&lt;0,P$5&amp;IF(P32&lt;-1,"^"&amp;-P32,"")&amp;".","")&amp;IF(Q32&lt;0,Q$5&amp;IF(Q32&lt;-1,"^"&amp;-Q32,"")&amp;".","")&amp;IF(R32&lt;0,R$5&amp;IF(R32&lt;-1,"^"&amp;-R32,"")&amp;".","")&amp;IF(S32&lt;0,S$5&amp;IF(S32&lt;-1,"^"&amp;-S32,"")&amp;".","")</f>
        <v>7.</v>
      </c>
      <c r="AB32" t="str">
        <f>"[,"&amp;IF(OR(K32:S32),K32,"")&amp;IF(OR(L32:S32)," "&amp;L32,"")&amp;IF(OR(M32:S32)," "&amp;M32,"")&amp;IF(OR(N32:S32),","&amp;N32,"")&amp;IF(OR(O32:S32)," "&amp;O32,"")&amp;IF(OR(P32:S32)," "&amp;P32,"")&amp;IF(OR(Q32:S32),","&amp;Q32,"")&amp;IF(OR(R32:S32)," "&amp;R32,"")&amp;IF(OR(S32:S32)," "&amp;S32,"")&amp;"]"</f>
        <v>[,1 -1]</v>
      </c>
      <c r="AC32" t="str">
        <f t="shared" si="10"/>
        <v>5:7</v>
      </c>
      <c r="AD32" t="str">
        <f t="shared" si="11"/>
        <v>5:7</v>
      </c>
      <c r="AE32" t="str">
        <f>IF(ISERROR(VLOOKUP(VALUE(AD32),AL$32:AM$41,2,FALSE)),AD32,TEXT(VLOOKUP(VALUE(AD32),AL$32:AM$41,2,FALSE),"0"))</f>
        <v>5:7</v>
      </c>
      <c r="AF32" t="str">
        <f>IF(ISERROR(VLOOKUP(VALUE(AD32),AL$32:AN$41,3,FALSE)),AD32,TEXT(VLOOKUP(VALUE(AD32),AL$32:AN$41,3,FALSE),"0"))</f>
        <v>5:7</v>
      </c>
      <c r="AG32">
        <f ca="1">IF(AND(ABS(J32)&gt;ABS(OFFSET(AI$5,MATCH(C32,AL$6:AL$29,1),0)),(ABS(I32)&gt;ROUND(LN(3)/LN(2)*ABS(OFFSET(AI$5,MATCH(C32,AL$6:AL$29,1),0)),0))),1,0)</f>
        <v>0</v>
      </c>
      <c r="AH32" s="21">
        <f t="shared" si="15"/>
        <v>6.3545288773690114</v>
      </c>
      <c r="AL32">
        <v>1</v>
      </c>
      <c r="AM32" s="4" t="s">
        <v>29</v>
      </c>
      <c r="AN32" s="4">
        <v>3</v>
      </c>
      <c r="AP32" s="1"/>
      <c r="AQ32" s="1"/>
      <c r="AR32" t="s">
        <v>52</v>
      </c>
    </row>
    <row r="33" spans="1:44">
      <c r="A33">
        <v>10976</v>
      </c>
      <c r="B33">
        <v>10935</v>
      </c>
      <c r="C33" s="6">
        <f>(LN(A33)-LN(B33))/LN(2)*1200</f>
        <v>6.4789994848286403</v>
      </c>
      <c r="E33" s="15" t="s">
        <v>352</v>
      </c>
      <c r="F33" s="7" t="str">
        <f ca="1">LOOKUP(AG33,AL$52:AM$58)&amp;AE33&amp;IF((RIGHT(AE33,1)&lt;&gt;"]")*ISERROR(VALUE(RIGHT(AE33,1)))," ","-")&amp;LOOKUP(C33,AL$6:AM$29)</f>
        <v>5:343-kleisma</v>
      </c>
      <c r="G33" s="7" t="str">
        <f ca="1">LOOKUP(AG33,AL$52:AN$58)&amp;AF33&amp;LOOKUP(C33,AL$6:AN$29)</f>
        <v>5:343k</v>
      </c>
      <c r="H33" s="2" t="s">
        <v>72</v>
      </c>
      <c r="I33">
        <f t="shared" si="44"/>
        <v>5</v>
      </c>
      <c r="J33">
        <f t="shared" si="44"/>
        <v>-7</v>
      </c>
      <c r="K33">
        <f t="shared" si="44"/>
        <v>-1</v>
      </c>
      <c r="L33">
        <f t="shared" si="44"/>
        <v>3</v>
      </c>
      <c r="M33">
        <f t="shared" si="44"/>
        <v>0</v>
      </c>
      <c r="N33">
        <f t="shared" si="44"/>
        <v>0</v>
      </c>
      <c r="O33">
        <f t="shared" si="44"/>
        <v>0</v>
      </c>
      <c r="P33">
        <f t="shared" si="44"/>
        <v>0</v>
      </c>
      <c r="Q33">
        <f t="shared" si="44"/>
        <v>0</v>
      </c>
      <c r="R33">
        <f t="shared" si="44"/>
        <v>0</v>
      </c>
      <c r="S33">
        <f t="shared" si="44"/>
        <v>0</v>
      </c>
      <c r="T33" t="s">
        <v>71</v>
      </c>
      <c r="V33" s="7">
        <f>A33/(I$5^IF(I33&gt;0,I33,0)*J$5^IF(J33&gt;0,J33,0)*K$5^IF(K33&gt;0,K33,0)*L$5^IF(L33&gt;0,L33,0)*M$5^IF(M33&gt;0,M33,0)*N$5^IF(N33&gt;0,N33,0)*O$5^IF(O33&gt;0,O33,0)*P$5^IF(P33&gt;0,P33,0)*Q$5^IF(Q33&gt;0,Q33,0)*R$5^IF(R33&gt;0,R33,0)*S$5^IF(S33&gt;0,S33,0))</f>
        <v>1</v>
      </c>
      <c r="W33" s="7">
        <f>B33/(I$5^IF(I33&lt;0,-I33,0)*J$5^IF(J33&lt;0,-J33,0)*K$5^IF(K33&lt;0,-K33,0)*L$5^IF(L33&lt;0,-L33,0)*M$5^IF(M33&lt;0,-M33,0)*N$5^IF(N33&lt;0,-N33,0)*O$5^IF(O33&lt;0,-O33,0)*P$5^IF(P33&lt;0,-P33,0)*Q$5^IF(Q33&lt;0,-Q33,0)*R$5^IF(R33&lt;0,-R33,0)*S$5^IF(S33&lt;0,-S33,0))</f>
        <v>1</v>
      </c>
      <c r="X33" s="7">
        <f>K$5^IF(K33&gt;0,K33,0)*L$5^IF(L33&gt;0,L33,0)*M$5^IF(M33&gt;0,M33,0)*N$5^IF(N33&gt;0,N33,0)*O$5^IF(O33&gt;0,O33,0)*P$5^IF(P33&gt;0,P33,0)*Q$5^IF(Q33&gt;0,Q33,0)*R$5^IF(R33&gt;0,R33,0)*S$5^IF(S33&gt;0,S33,0)</f>
        <v>343</v>
      </c>
      <c r="Y33">
        <f>K$5^IF(K33&lt;0,-K33,0)*L$5^IF(L33&lt;0,-L33,0)*M$5^IF(M33&lt;0,-M33,0)*N$5^IF(N33&lt;0,-N33,0)*O$5^IF(O33&lt;0,-O33,0)*P$5^IF(P33&lt;0,-P33,0)*Q$5^IF(Q33&lt;0,-Q33,0)*R$5^IF(R33&lt;0,-R33,0)*S$5^IF(S33&lt;0,-S33,0)</f>
        <v>5</v>
      </c>
      <c r="Z33" t="str">
        <f>IF(K33&gt;0,K$5&amp;IF(K33&gt;1,"^"&amp;K33,"")&amp;".","")&amp;IF(L33&gt;0,L$5&amp;IF(L33&gt;1,"^"&amp;L33,"")&amp;".","")&amp;IF(M33&gt;0,M$5&amp;IF(M33&gt;1,"^"&amp;M33,"")&amp;".","")&amp;IF(N33&gt;0,N$5&amp;IF(N33&gt;1,"^"&amp;N33,"")&amp;".","")&amp;IF(O33&gt;0,O$5&amp;IF(O33&gt;1,"^"&amp;O33,"")&amp;".","")&amp;IF(P33&gt;0,P$5&amp;IF(P33&gt;1,"^"&amp;P33,"")&amp;".","")&amp;IF(Q33&gt;0,Q$5&amp;IF(Q33&gt;1,"^"&amp;Q33,"")&amp;".","")&amp;IF(R33&gt;0,R$5&amp;IF(R33&gt;1,"^"&amp;R33,"")&amp;".","")&amp;IF(S33&gt;0,S$5&amp;IF(S33&gt;1,"^"&amp;S33,"")&amp;".","")</f>
        <v>7^3.</v>
      </c>
      <c r="AA33" t="str">
        <f>IF(K33&lt;0,K$5&amp;IF(K33&lt;-1,"^"&amp;-K33,"")&amp;".","")&amp;IF(L33&lt;0,L$5&amp;IF(L33&lt;-1,"^"&amp;-L33,"")&amp;".","")&amp;IF(M33&lt;0,M$5&amp;IF(M33&lt;-1,"^"&amp;-M33,"")&amp;".","")&amp;IF(N33&lt;0,N$5&amp;IF(N33&lt;-1,"^"&amp;-N33,"")&amp;".","")&amp;IF(O33&lt;0,O$5&amp;IF(O33&lt;-1,"^"&amp;-O33,"")&amp;".","")&amp;IF(P33&lt;0,P$5&amp;IF(P33&lt;-1,"^"&amp;-P33,"")&amp;".","")&amp;IF(Q33&lt;0,Q$5&amp;IF(Q33&lt;-1,"^"&amp;-Q33,"")&amp;".","")&amp;IF(R33&lt;0,R$5&amp;IF(R33&lt;-1,"^"&amp;-R33,"")&amp;".","")&amp;IF(S33&lt;0,S$5&amp;IF(S33&lt;-1,"^"&amp;-S33,"")&amp;".","")</f>
        <v>5.</v>
      </c>
      <c r="AB33" t="str">
        <f>"[,"&amp;IF(OR(K33:S33),K33,"")&amp;IF(OR(L33:S33)," "&amp;L33,"")&amp;IF(OR(M33:S33)," "&amp;M33,"")&amp;IF(OR(N33:S33),","&amp;N33,"")&amp;IF(OR(O33:S33)," "&amp;O33,"")&amp;IF(OR(P33:S33)," "&amp;P33,"")&amp;IF(OR(Q33:S33),","&amp;Q33,"")&amp;IF(OR(R33:S33)," "&amp;R33,"")&amp;IF(OR(S33:S33)," "&amp;S33,"")&amp;"]"</f>
        <v>[,-1 3]</v>
      </c>
      <c r="AC33" t="str">
        <f t="shared" si="10"/>
        <v>5:343</v>
      </c>
      <c r="AD33" t="str">
        <f t="shared" si="11"/>
        <v>5:343</v>
      </c>
      <c r="AE33" t="str">
        <f>IF(ISERROR(VLOOKUP(VALUE(AD33),AL$32:AM$41,2,FALSE)),AD33,TEXT(VLOOKUP(VALUE(AD33),AL$32:AM$41,2,FALSE),"0"))</f>
        <v>5:343</v>
      </c>
      <c r="AF33" t="str">
        <f>IF(ISERROR(VLOOKUP(VALUE(AD33),AL$32:AN$41,3,FALSE)),AD33,TEXT(VLOOKUP(VALUE(AD33),AL$32:AN$41,3,FALSE),"0"))</f>
        <v>5:343</v>
      </c>
      <c r="AG33">
        <f ca="1">IF(AND(ABS(J33)&gt;ABS(OFFSET(AI$5,MATCH(C33,AL$6:AL$29,1),0)),(ABS(I33)&gt;ROUND(LN(3)/LN(2)*ABS(OFFSET(AI$5,MATCH(C33,AL$6:AL$29,1),0)),0))),1,0)</f>
        <v>0</v>
      </c>
      <c r="AH33" s="21">
        <f t="shared" si="15"/>
        <v>7.39893562381845</v>
      </c>
      <c r="AL33">
        <v>5</v>
      </c>
      <c r="AM33" s="4" t="s">
        <v>30</v>
      </c>
      <c r="AN33" s="4">
        <f t="shared" ref="AN33:AN41" si="45">AL33</f>
        <v>5</v>
      </c>
      <c r="AO33" s="1" t="s">
        <v>35</v>
      </c>
      <c r="AP33" s="1" t="s">
        <v>34</v>
      </c>
      <c r="AQ33" s="1" t="s">
        <v>53</v>
      </c>
      <c r="AR33" s="1" t="s">
        <v>43</v>
      </c>
    </row>
    <row r="34" spans="1:44">
      <c r="A34" s="3">
        <v>256</v>
      </c>
      <c r="B34" s="3">
        <v>255</v>
      </c>
      <c r="C34" s="6">
        <f t="shared" si="42"/>
        <v>6.7758757693707796</v>
      </c>
      <c r="D34" s="3" t="s">
        <v>94</v>
      </c>
      <c r="E34" s="16" t="s">
        <v>213</v>
      </c>
      <c r="F34" s="7" t="str">
        <f ca="1">LOOKUP(AG34,AL$52:AM$58)&amp;AE34&amp;IF((RIGHT(AE34,1)&lt;&gt;"]")*ISERROR(VALUE(RIGHT(AE34,1)))," ","-")&amp;LOOKUP(C34,AL$6:AM$29)</f>
        <v>85-kleisma</v>
      </c>
      <c r="G34" s="7" t="str">
        <f ca="1">LOOKUP(AG34,AL$52:AN$58)&amp;AF34&amp;LOOKUP(C34,AL$6:AN$29)</f>
        <v>85k</v>
      </c>
      <c r="H34" s="2" t="s">
        <v>72</v>
      </c>
      <c r="I34">
        <f t="shared" si="44"/>
        <v>8</v>
      </c>
      <c r="J34">
        <f t="shared" si="44"/>
        <v>-1</v>
      </c>
      <c r="K34">
        <f t="shared" si="44"/>
        <v>-1</v>
      </c>
      <c r="L34">
        <f t="shared" si="44"/>
        <v>0</v>
      </c>
      <c r="M34">
        <f t="shared" si="44"/>
        <v>0</v>
      </c>
      <c r="N34">
        <f t="shared" si="44"/>
        <v>0</v>
      </c>
      <c r="O34">
        <f t="shared" si="44"/>
        <v>-1</v>
      </c>
      <c r="P34">
        <f t="shared" si="44"/>
        <v>0</v>
      </c>
      <c r="Q34">
        <f t="shared" si="44"/>
        <v>0</v>
      </c>
      <c r="R34">
        <f t="shared" si="44"/>
        <v>0</v>
      </c>
      <c r="S34">
        <f t="shared" si="44"/>
        <v>0</v>
      </c>
      <c r="T34" t="s">
        <v>71</v>
      </c>
      <c r="V34" s="7">
        <f t="shared" si="3"/>
        <v>1</v>
      </c>
      <c r="W34" s="7">
        <f t="shared" si="4"/>
        <v>1</v>
      </c>
      <c r="X34" s="7">
        <f>K$5^IF(K34&gt;0,K34,0)*L$5^IF(L34&gt;0,L34,0)*M$5^IF(M34&gt;0,M34,0)*N$5^IF(N34&gt;0,N34,0)*O$5^IF(O34&gt;0,O34,0)*P$5^IF(P34&gt;0,P34,0)*Q$5^IF(Q34&gt;0,Q34,0)*R$5^IF(R34&gt;0,R34,0)*S$5^IF(S34&gt;0,S34,0)</f>
        <v>1</v>
      </c>
      <c r="Y34">
        <f>K$5^IF(K34&lt;0,-K34,0)*L$5^IF(L34&lt;0,-L34,0)*M$5^IF(M34&lt;0,-M34,0)*N$5^IF(N34&lt;0,-N34,0)*O$5^IF(O34&lt;0,-O34,0)*P$5^IF(P34&lt;0,-P34,0)*Q$5^IF(Q34&lt;0,-Q34,0)*R$5^IF(R34&lt;0,-R34,0)*S$5^IF(S34&lt;0,-S34,0)</f>
        <v>85</v>
      </c>
      <c r="Z34" t="str">
        <f>IF(K34&gt;0,K$5&amp;IF(K34&gt;1,"^"&amp;K34,"")&amp;".","")&amp;IF(L34&gt;0,L$5&amp;IF(L34&gt;1,"^"&amp;L34,"")&amp;".","")&amp;IF(M34&gt;0,M$5&amp;IF(M34&gt;1,"^"&amp;M34,"")&amp;".","")&amp;IF(N34&gt;0,N$5&amp;IF(N34&gt;1,"^"&amp;N34,"")&amp;".","")&amp;IF(O34&gt;0,O$5&amp;IF(O34&gt;1,"^"&amp;O34,"")&amp;".","")&amp;IF(P34&gt;0,P$5&amp;IF(P34&gt;1,"^"&amp;P34,"")&amp;".","")&amp;IF(Q34&gt;0,Q$5&amp;IF(Q34&gt;1,"^"&amp;Q34,"")&amp;".","")&amp;IF(R34&gt;0,R$5&amp;IF(R34&gt;1,"^"&amp;R34,"")&amp;".","")&amp;IF(S34&gt;0,S$5&amp;IF(S34&gt;1,"^"&amp;S34,"")&amp;".","")</f>
        <v/>
      </c>
      <c r="AA34" t="str">
        <f>IF(K34&lt;0,K$5&amp;IF(K34&lt;-1,"^"&amp;-K34,"")&amp;".","")&amp;IF(L34&lt;0,L$5&amp;IF(L34&lt;-1,"^"&amp;-L34,"")&amp;".","")&amp;IF(M34&lt;0,M$5&amp;IF(M34&lt;-1,"^"&amp;-M34,"")&amp;".","")&amp;IF(N34&lt;0,N$5&amp;IF(N34&lt;-1,"^"&amp;-N34,"")&amp;".","")&amp;IF(O34&lt;0,O$5&amp;IF(O34&lt;-1,"^"&amp;-O34,"")&amp;".","")&amp;IF(P34&lt;0,P$5&amp;IF(P34&lt;-1,"^"&amp;-P34,"")&amp;".","")&amp;IF(Q34&lt;0,Q$5&amp;IF(Q34&lt;-1,"^"&amp;-Q34,"")&amp;".","")&amp;IF(R34&lt;0,R$5&amp;IF(R34&lt;-1,"^"&amp;-R34,"")&amp;".","")&amp;IF(S34&lt;0,S$5&amp;IF(S34&lt;-1,"^"&amp;-S34,"")&amp;".","")</f>
        <v>5.17.</v>
      </c>
      <c r="AB34" t="str">
        <f>"[,"&amp;IF(OR(K34:S34),K34,"")&amp;IF(OR(L34:S34)," "&amp;L34,"")&amp;IF(OR(M34:S34)," "&amp;M34,"")&amp;IF(OR(N34:S34),","&amp;N34,"")&amp;IF(OR(O34:S34)," "&amp;O34,"")&amp;IF(OR(P34:S34)," "&amp;P34,"")&amp;IF(OR(Q34:S34),","&amp;Q34,"")&amp;IF(OR(R34:S34)," "&amp;R34,"")&amp;IF(OR(S34:S34)," "&amp;S34,"")&amp;"]"</f>
        <v>[,-1 0 0,0 -1]</v>
      </c>
      <c r="AC34" t="str">
        <f t="shared" si="10"/>
        <v>85</v>
      </c>
      <c r="AD34" t="str">
        <f t="shared" si="11"/>
        <v>85</v>
      </c>
      <c r="AE34" t="str">
        <f>IF(ISERROR(VLOOKUP(VALUE(AD34),AL$32:AM$41,2,FALSE)),AD34,TEXT(VLOOKUP(VALUE(AD34),AL$32:AM$41,2,FALSE),"0"))</f>
        <v>85</v>
      </c>
      <c r="AF34" t="str">
        <f>IF(ISERROR(VLOOKUP(VALUE(AD34),AL$32:AN$41,3,FALSE)),AD34,TEXT(VLOOKUP(VALUE(AD34),AL$32:AN$41,3,FALSE),"0"))</f>
        <v>85</v>
      </c>
      <c r="AG34">
        <f ca="1">IF(AND(ABS(J34)&gt;ABS(OFFSET(AI$5,MATCH(C34,AL$6:AL$29,1),0)),(ABS(I34)&gt;ROUND(LN(3)/LN(2)*ABS(OFFSET(AI$5,MATCH(C34,AL$6:AL$29,1),0)),0))),1,0)</f>
        <v>0</v>
      </c>
      <c r="AH34" s="21">
        <f t="shared" si="15"/>
        <v>1.4172153792109379</v>
      </c>
      <c r="AL34">
        <v>7</v>
      </c>
      <c r="AM34" s="4" t="s">
        <v>31</v>
      </c>
      <c r="AN34" s="4">
        <f t="shared" si="45"/>
        <v>7</v>
      </c>
      <c r="AO34" t="s">
        <v>54</v>
      </c>
      <c r="AR34" t="s">
        <v>44</v>
      </c>
    </row>
    <row r="35" spans="1:44">
      <c r="E35" s="17"/>
      <c r="F35" s="7"/>
      <c r="G35" s="7"/>
      <c r="H35" s="2"/>
      <c r="AH35" s="21">
        <f t="shared" si="15"/>
        <v>0</v>
      </c>
      <c r="AL35">
        <v>11</v>
      </c>
      <c r="AM35" s="4" t="s">
        <v>38</v>
      </c>
      <c r="AN35" s="4">
        <f t="shared" si="45"/>
        <v>11</v>
      </c>
      <c r="AP35" s="1" t="s">
        <v>32</v>
      </c>
      <c r="AQ35" s="1"/>
      <c r="AR35" s="1" t="s">
        <v>45</v>
      </c>
    </row>
    <row r="36" spans="1:44">
      <c r="A36" s="3">
        <v>16875</v>
      </c>
      <c r="B36" s="3">
        <v>16807</v>
      </c>
      <c r="C36" s="6">
        <f t="shared" si="42"/>
        <v>6.9903257098765721</v>
      </c>
      <c r="D36" s="3" t="s">
        <v>95</v>
      </c>
      <c r="E36" s="17"/>
      <c r="F36" s="7" t="str">
        <f t="shared" ref="F36:F47" ca="1" si="46">LOOKUP(AG36,AL$52:AM$58)&amp;AE36&amp;IF((RIGHT(AE36,1)&lt;&gt;"]")*ISERROR(VALUE(RIGHT(AE36,1)))," ","-")&amp;LOOKUP(C36,AL$6:AM$29)</f>
        <v>[,4 -5]-kleisma</v>
      </c>
      <c r="G36" s="7" t="str">
        <f t="shared" ref="G36:G50" ca="1" si="47">LOOKUP(AG36,AL$52:AN$58)&amp;AF36&amp;LOOKUP(C36,AL$6:AN$29)</f>
        <v>[,4 -5]k</v>
      </c>
      <c r="H36" s="2" t="s">
        <v>72</v>
      </c>
      <c r="I36">
        <f t="shared" ref="I36:I50" si="48">ROUND(LN(GCD($A36,I$5^AU$4))/LN(I$5),0)-ROUND(LN(GCD($B36,I$5^AU$4))/LN(I$5),0)</f>
        <v>0</v>
      </c>
      <c r="J36">
        <f t="shared" ref="J36:J50" si="49">ROUND(LN(GCD($A36,J$5^AV$4))/LN(J$5),0)-ROUND(LN(GCD($B36,J$5^AV$4))/LN(J$5),0)</f>
        <v>3</v>
      </c>
      <c r="K36">
        <f t="shared" ref="K36:K50" si="50">ROUND(LN(GCD($A36,K$5^AW$4))/LN(K$5),0)-ROUND(LN(GCD($B36,K$5^AW$4))/LN(K$5),0)</f>
        <v>4</v>
      </c>
      <c r="L36">
        <f t="shared" ref="L36:L50" si="51">ROUND(LN(GCD($A36,L$5^AX$4))/LN(L$5),0)-ROUND(LN(GCD($B36,L$5^AX$4))/LN(L$5),0)</f>
        <v>-5</v>
      </c>
      <c r="M36">
        <f t="shared" ref="M36:M50" si="52">ROUND(LN(GCD($A36,M$5^AY$4))/LN(M$5),0)-ROUND(LN(GCD($B36,M$5^AY$4))/LN(M$5),0)</f>
        <v>0</v>
      </c>
      <c r="N36">
        <f t="shared" ref="N36:N50" si="53">ROUND(LN(GCD($A36,N$5^AZ$4))/LN(N$5),0)-ROUND(LN(GCD($B36,N$5^AZ$4))/LN(N$5),0)</f>
        <v>0</v>
      </c>
      <c r="O36">
        <f t="shared" ref="O36:O50" si="54">ROUND(LN(GCD($A36,O$5^BA$4))/LN(O$5),0)-ROUND(LN(GCD($B36,O$5^BA$4))/LN(O$5),0)</f>
        <v>0</v>
      </c>
      <c r="P36">
        <f t="shared" ref="P36:P50" si="55">ROUND(LN(GCD($A36,P$5^BB$4))/LN(P$5),0)-ROUND(LN(GCD($B36,P$5^BB$4))/LN(P$5),0)</f>
        <v>0</v>
      </c>
      <c r="Q36">
        <f t="shared" ref="Q36:Q50" si="56">ROUND(LN(GCD($A36,Q$5^BC$4))/LN(Q$5),0)-ROUND(LN(GCD($B36,Q$5^BC$4))/LN(Q$5),0)</f>
        <v>0</v>
      </c>
      <c r="R36">
        <f t="shared" ref="R36:R50" si="57">ROUND(LN(GCD($A36,R$5^BD$4))/LN(R$5),0)-ROUND(LN(GCD($B36,R$5^BD$4))/LN(R$5),0)</f>
        <v>0</v>
      </c>
      <c r="S36">
        <f t="shared" ref="S36:S50" si="58">ROUND(LN(GCD($A36,S$5^BE$4))/LN(S$5),0)-ROUND(LN(GCD($B36,S$5^BE$4))/LN(S$5),0)</f>
        <v>0</v>
      </c>
      <c r="T36" t="s">
        <v>71</v>
      </c>
      <c r="V36" s="7">
        <f t="shared" si="3"/>
        <v>1</v>
      </c>
      <c r="W36" s="7">
        <f t="shared" si="4"/>
        <v>1</v>
      </c>
      <c r="X36" s="7">
        <f t="shared" ref="X36:X50" si="59">K$5^IF(K36&gt;0,K36,0)*L$5^IF(L36&gt;0,L36,0)*M$5^IF(M36&gt;0,M36,0)*N$5^IF(N36&gt;0,N36,0)*O$5^IF(O36&gt;0,O36,0)*P$5^IF(P36&gt;0,P36,0)*Q$5^IF(Q36&gt;0,Q36,0)*R$5^IF(R36&gt;0,R36,0)*S$5^IF(S36&gt;0,S36,0)</f>
        <v>625</v>
      </c>
      <c r="Y36">
        <f t="shared" ref="Y36:Y50" si="60">K$5^IF(K36&lt;0,-K36,0)*L$5^IF(L36&lt;0,-L36,0)*M$5^IF(M36&lt;0,-M36,0)*N$5^IF(N36&lt;0,-N36,0)*O$5^IF(O36&lt;0,-O36,0)*P$5^IF(P36&lt;0,-P36,0)*Q$5^IF(Q36&lt;0,-Q36,0)*R$5^IF(R36&lt;0,-R36,0)*S$5^IF(S36&lt;0,-S36,0)</f>
        <v>16807</v>
      </c>
      <c r="Z36" t="str">
        <f t="shared" ref="Z36:Z50" si="61">IF(K36&gt;0,K$5&amp;IF(K36&gt;1,"^"&amp;K36,"")&amp;".","")&amp;IF(L36&gt;0,L$5&amp;IF(L36&gt;1,"^"&amp;L36,"")&amp;".","")&amp;IF(M36&gt;0,M$5&amp;IF(M36&gt;1,"^"&amp;M36,"")&amp;".","")&amp;IF(N36&gt;0,N$5&amp;IF(N36&gt;1,"^"&amp;N36,"")&amp;".","")&amp;IF(O36&gt;0,O$5&amp;IF(O36&gt;1,"^"&amp;O36,"")&amp;".","")&amp;IF(P36&gt;0,P$5&amp;IF(P36&gt;1,"^"&amp;P36,"")&amp;".","")&amp;IF(Q36&gt;0,Q$5&amp;IF(Q36&gt;1,"^"&amp;Q36,"")&amp;".","")&amp;IF(R36&gt;0,R$5&amp;IF(R36&gt;1,"^"&amp;R36,"")&amp;".","")&amp;IF(S36&gt;0,S$5&amp;IF(S36&gt;1,"^"&amp;S36,"")&amp;".","")</f>
        <v>5^4.</v>
      </c>
      <c r="AA36" t="str">
        <f t="shared" ref="AA36:AA50" si="62">IF(K36&lt;0,K$5&amp;IF(K36&lt;-1,"^"&amp;-K36,"")&amp;".","")&amp;IF(L36&lt;0,L$5&amp;IF(L36&lt;-1,"^"&amp;-L36,"")&amp;".","")&amp;IF(M36&lt;0,M$5&amp;IF(M36&lt;-1,"^"&amp;-M36,"")&amp;".","")&amp;IF(N36&lt;0,N$5&amp;IF(N36&lt;-1,"^"&amp;-N36,"")&amp;".","")&amp;IF(O36&lt;0,O$5&amp;IF(O36&lt;-1,"^"&amp;-O36,"")&amp;".","")&amp;IF(P36&lt;0,P$5&amp;IF(P36&lt;-1,"^"&amp;-P36,"")&amp;".","")&amp;IF(Q36&lt;0,Q$5&amp;IF(Q36&lt;-1,"^"&amp;-Q36,"")&amp;".","")&amp;IF(R36&lt;0,R$5&amp;IF(R36&lt;-1,"^"&amp;-R36,"")&amp;".","")&amp;IF(S36&lt;0,S$5&amp;IF(S36&lt;-1,"^"&amp;-S36,"")&amp;".","")</f>
        <v>7^5.</v>
      </c>
      <c r="AB36" t="str">
        <f t="shared" ref="AB36:AB50" si="63">"[,"&amp;IF(OR(K36:S36),K36,"")&amp;IF(OR(L36:S36)," "&amp;L36,"")&amp;IF(OR(M36:S36)," "&amp;M36,"")&amp;IF(OR(N36:S36),","&amp;N36,"")&amp;IF(OR(O36:S36)," "&amp;O36,"")&amp;IF(OR(P36:S36)," "&amp;P36,"")&amp;IF(OR(Q36:S36),","&amp;Q36,"")&amp;IF(OR(R36:S36)," "&amp;R36,"")&amp;IF(OR(S36:S36)," "&amp;S36,"")&amp;"]"</f>
        <v>[,4 -5]</v>
      </c>
      <c r="AC36" t="str">
        <f t="shared" si="10"/>
        <v>5^4:7^5</v>
      </c>
      <c r="AD36" t="str">
        <f t="shared" si="11"/>
        <v>[,4 -5]</v>
      </c>
      <c r="AE36" t="str">
        <f t="shared" ref="AE36:AE50" si="64">IF(ISERROR(VLOOKUP(VALUE(AD36),AL$32:AM$41,2,FALSE)),AD36,TEXT(VLOOKUP(VALUE(AD36),AL$32:AM$41,2,FALSE),"0"))</f>
        <v>[,4 -5]</v>
      </c>
      <c r="AF36" t="str">
        <f t="shared" ref="AF36:AF50" si="65">IF(ISERROR(VLOOKUP(VALUE(AD36),AL$32:AN$41,3,FALSE)),AD36,TEXT(VLOOKUP(VALUE(AD36),AL$32:AN$41,3,FALSE),"0"))</f>
        <v>[,4 -5]</v>
      </c>
      <c r="AG36">
        <f t="shared" ref="AG36:AG50" ca="1" si="66">IF(AND(ABS(J36)&gt;ABS(OFFSET(AI$5,MATCH(C36,AL$6:AL$29,1),0)),(ABS(I36)&gt;ROUND(LN(3)/LN(2)*ABS(OFFSET(AI$5,MATCH(C36,AL$6:AL$29,1),0)),0))),1,0)</f>
        <v>0</v>
      </c>
      <c r="AH36" s="21">
        <f t="shared" si="15"/>
        <v>2.5695801559648501</v>
      </c>
      <c r="AL36" s="1">
        <v>13</v>
      </c>
      <c r="AM36" s="5" t="s">
        <v>33</v>
      </c>
      <c r="AN36" s="4">
        <f t="shared" si="45"/>
        <v>13</v>
      </c>
      <c r="AP36" s="1"/>
      <c r="AQ36" s="1"/>
      <c r="AR36" s="1" t="s">
        <v>46</v>
      </c>
    </row>
    <row r="37" spans="1:44">
      <c r="A37" s="3">
        <v>243</v>
      </c>
      <c r="B37" s="3">
        <v>242</v>
      </c>
      <c r="C37" s="6">
        <f t="shared" si="42"/>
        <v>7.1391195974227193</v>
      </c>
      <c r="D37" s="3" t="s">
        <v>96</v>
      </c>
      <c r="E37" s="22" t="s">
        <v>331</v>
      </c>
      <c r="F37" s="7" t="str">
        <f t="shared" ca="1" si="46"/>
        <v>121-kleisma</v>
      </c>
      <c r="G37" s="7" t="str">
        <f t="shared" ca="1" si="47"/>
        <v>121k</v>
      </c>
      <c r="H37" s="2" t="s">
        <v>72</v>
      </c>
      <c r="I37">
        <f t="shared" si="48"/>
        <v>-1</v>
      </c>
      <c r="J37">
        <f t="shared" si="49"/>
        <v>5</v>
      </c>
      <c r="K37">
        <f t="shared" si="50"/>
        <v>0</v>
      </c>
      <c r="L37">
        <f t="shared" si="51"/>
        <v>0</v>
      </c>
      <c r="M37">
        <f t="shared" si="52"/>
        <v>-2</v>
      </c>
      <c r="N37">
        <f t="shared" si="53"/>
        <v>0</v>
      </c>
      <c r="O37">
        <f t="shared" si="54"/>
        <v>0</v>
      </c>
      <c r="P37">
        <f t="shared" si="55"/>
        <v>0</v>
      </c>
      <c r="Q37">
        <f t="shared" si="56"/>
        <v>0</v>
      </c>
      <c r="R37">
        <f t="shared" si="57"/>
        <v>0</v>
      </c>
      <c r="S37">
        <f t="shared" si="58"/>
        <v>0</v>
      </c>
      <c r="T37" t="s">
        <v>71</v>
      </c>
      <c r="V37" s="7">
        <f t="shared" si="3"/>
        <v>1</v>
      </c>
      <c r="W37" s="7">
        <f t="shared" si="4"/>
        <v>1</v>
      </c>
      <c r="X37" s="7">
        <f t="shared" si="59"/>
        <v>1</v>
      </c>
      <c r="Y37">
        <f t="shared" si="60"/>
        <v>121</v>
      </c>
      <c r="Z37" t="str">
        <f t="shared" si="61"/>
        <v/>
      </c>
      <c r="AA37" t="str">
        <f t="shared" si="62"/>
        <v>11^2.</v>
      </c>
      <c r="AB37" t="str">
        <f t="shared" si="63"/>
        <v>[,0 0 -2]</v>
      </c>
      <c r="AC37" t="str">
        <f t="shared" si="10"/>
        <v>121</v>
      </c>
      <c r="AD37" t="str">
        <f t="shared" si="11"/>
        <v>121</v>
      </c>
      <c r="AE37" t="str">
        <f t="shared" si="64"/>
        <v>121</v>
      </c>
      <c r="AF37" t="str">
        <f t="shared" si="65"/>
        <v>121</v>
      </c>
      <c r="AG37">
        <f t="shared" ca="1" si="66"/>
        <v>0</v>
      </c>
      <c r="AH37" s="21">
        <f t="shared" si="15"/>
        <v>4.5604183737348016</v>
      </c>
      <c r="AL37" s="1">
        <v>17</v>
      </c>
      <c r="AM37" s="5">
        <f>AL37</f>
        <v>17</v>
      </c>
      <c r="AN37" s="4">
        <f t="shared" si="45"/>
        <v>17</v>
      </c>
      <c r="AO37" s="5" t="s">
        <v>39</v>
      </c>
      <c r="AP37" s="1"/>
      <c r="AQ37" s="1"/>
      <c r="AR37" s="1" t="s">
        <v>47</v>
      </c>
    </row>
    <row r="38" spans="1:44">
      <c r="A38">
        <v>19683</v>
      </c>
      <c r="B38">
        <v>19600</v>
      </c>
      <c r="C38" s="6">
        <f>(LN(A38)-LN(B38))/LN(2)*1200</f>
        <v>7.3157671205690322</v>
      </c>
      <c r="E38" s="18"/>
      <c r="F38" s="7" t="str">
        <f t="shared" ca="1" si="46"/>
        <v>[,-2 -2]-kleisma</v>
      </c>
      <c r="G38" s="7" t="str">
        <f t="shared" ca="1" si="47"/>
        <v>[,-2 -2]k</v>
      </c>
      <c r="H38" s="2" t="s">
        <v>72</v>
      </c>
      <c r="I38">
        <f t="shared" si="48"/>
        <v>-4</v>
      </c>
      <c r="J38">
        <f t="shared" si="49"/>
        <v>9</v>
      </c>
      <c r="K38">
        <f t="shared" si="50"/>
        <v>-2</v>
      </c>
      <c r="L38">
        <f t="shared" si="51"/>
        <v>-2</v>
      </c>
      <c r="M38">
        <f t="shared" si="52"/>
        <v>0</v>
      </c>
      <c r="N38">
        <f t="shared" si="53"/>
        <v>0</v>
      </c>
      <c r="O38">
        <f t="shared" si="54"/>
        <v>0</v>
      </c>
      <c r="P38">
        <f t="shared" si="55"/>
        <v>0</v>
      </c>
      <c r="Q38">
        <f t="shared" si="56"/>
        <v>0</v>
      </c>
      <c r="R38">
        <f t="shared" si="57"/>
        <v>0</v>
      </c>
      <c r="S38">
        <f t="shared" si="58"/>
        <v>0</v>
      </c>
      <c r="T38" t="s">
        <v>71</v>
      </c>
      <c r="V38" s="7">
        <f>A38/(I$5^IF(I38&gt;0,I38,0)*J$5^IF(J38&gt;0,J38,0)*K$5^IF(K38&gt;0,K38,0)*L$5^IF(L38&gt;0,L38,0)*M$5^IF(M38&gt;0,M38,0)*N$5^IF(N38&gt;0,N38,0)*O$5^IF(O38&gt;0,O38,0)*P$5^IF(P38&gt;0,P38,0)*Q$5^IF(Q38&gt;0,Q38,0)*R$5^IF(R38&gt;0,R38,0)*S$5^IF(S38&gt;0,S38,0))</f>
        <v>1</v>
      </c>
      <c r="W38" s="7">
        <f>B38/(I$5^IF(I38&lt;0,-I38,0)*J$5^IF(J38&lt;0,-J38,0)*K$5^IF(K38&lt;0,-K38,0)*L$5^IF(L38&lt;0,-L38,0)*M$5^IF(M38&lt;0,-M38,0)*N$5^IF(N38&lt;0,-N38,0)*O$5^IF(O38&lt;0,-O38,0)*P$5^IF(P38&lt;0,-P38,0)*Q$5^IF(Q38&lt;0,-Q38,0)*R$5^IF(R38&lt;0,-R38,0)*S$5^IF(S38&lt;0,-S38,0))</f>
        <v>1</v>
      </c>
      <c r="X38" s="7">
        <f t="shared" si="59"/>
        <v>1</v>
      </c>
      <c r="Y38">
        <f t="shared" si="60"/>
        <v>1225</v>
      </c>
      <c r="Z38" t="str">
        <f t="shared" si="61"/>
        <v/>
      </c>
      <c r="AA38" t="str">
        <f t="shared" si="62"/>
        <v>5^2.7^2.</v>
      </c>
      <c r="AB38" t="str">
        <f t="shared" si="63"/>
        <v>[,-2 -2]</v>
      </c>
      <c r="AC38" t="str">
        <f t="shared" si="10"/>
        <v>5^2.7^2</v>
      </c>
      <c r="AD38" t="str">
        <f t="shared" si="11"/>
        <v>[,-2 -2]</v>
      </c>
      <c r="AE38" t="str">
        <f t="shared" si="64"/>
        <v>[,-2 -2]</v>
      </c>
      <c r="AF38" t="str">
        <f t="shared" si="65"/>
        <v>[,-2 -2]</v>
      </c>
      <c r="AG38">
        <f t="shared" ca="1" si="66"/>
        <v>0</v>
      </c>
      <c r="AH38" s="21">
        <f t="shared" si="15"/>
        <v>8.5495415415931451</v>
      </c>
      <c r="AL38" s="1">
        <v>19</v>
      </c>
      <c r="AM38" s="5">
        <f>AL38</f>
        <v>19</v>
      </c>
      <c r="AN38" s="4">
        <f t="shared" si="45"/>
        <v>19</v>
      </c>
      <c r="AO38" s="4" t="s">
        <v>40</v>
      </c>
      <c r="AR38" t="s">
        <v>48</v>
      </c>
    </row>
    <row r="39" spans="1:44">
      <c r="A39" s="3">
        <v>225</v>
      </c>
      <c r="B39" s="3">
        <v>224</v>
      </c>
      <c r="C39" s="6">
        <f t="shared" si="42"/>
        <v>7.7115229913200549</v>
      </c>
      <c r="D39" s="3" t="s">
        <v>97</v>
      </c>
      <c r="E39" s="1" t="s">
        <v>214</v>
      </c>
      <c r="F39" s="7" t="str">
        <f t="shared" ca="1" si="46"/>
        <v>7:25-kleisma</v>
      </c>
      <c r="G39" s="7" t="str">
        <f t="shared" ca="1" si="47"/>
        <v>7:25k</v>
      </c>
      <c r="H39" s="2" t="s">
        <v>72</v>
      </c>
      <c r="I39">
        <f t="shared" si="48"/>
        <v>-5</v>
      </c>
      <c r="J39">
        <f t="shared" si="49"/>
        <v>2</v>
      </c>
      <c r="K39">
        <f t="shared" si="50"/>
        <v>2</v>
      </c>
      <c r="L39">
        <f t="shared" si="51"/>
        <v>-1</v>
      </c>
      <c r="M39">
        <f t="shared" si="52"/>
        <v>0</v>
      </c>
      <c r="N39">
        <f t="shared" si="53"/>
        <v>0</v>
      </c>
      <c r="O39">
        <f t="shared" si="54"/>
        <v>0</v>
      </c>
      <c r="P39">
        <f t="shared" si="55"/>
        <v>0</v>
      </c>
      <c r="Q39">
        <f t="shared" si="56"/>
        <v>0</v>
      </c>
      <c r="R39">
        <f t="shared" si="57"/>
        <v>0</v>
      </c>
      <c r="S39">
        <f t="shared" si="58"/>
        <v>0</v>
      </c>
      <c r="T39" t="s">
        <v>71</v>
      </c>
      <c r="V39" s="7">
        <f t="shared" si="3"/>
        <v>1</v>
      </c>
      <c r="W39" s="7">
        <f t="shared" si="4"/>
        <v>1</v>
      </c>
      <c r="X39" s="7">
        <f t="shared" si="59"/>
        <v>25</v>
      </c>
      <c r="Y39">
        <f t="shared" si="60"/>
        <v>7</v>
      </c>
      <c r="Z39" t="str">
        <f t="shared" si="61"/>
        <v>5^2.</v>
      </c>
      <c r="AA39" t="str">
        <f t="shared" si="62"/>
        <v>7.</v>
      </c>
      <c r="AB39" t="str">
        <f t="shared" si="63"/>
        <v>[,2 -1]</v>
      </c>
      <c r="AC39" t="str">
        <f t="shared" si="10"/>
        <v>7:25</v>
      </c>
      <c r="AD39" t="str">
        <f t="shared" si="11"/>
        <v>7:25</v>
      </c>
      <c r="AE39" t="str">
        <f t="shared" si="64"/>
        <v>7:25</v>
      </c>
      <c r="AF39" t="str">
        <f t="shared" si="65"/>
        <v>7:25</v>
      </c>
      <c r="AG39">
        <f t="shared" ca="1" si="66"/>
        <v>0</v>
      </c>
      <c r="AH39" s="21">
        <f t="shared" si="15"/>
        <v>1.5251734095154119</v>
      </c>
      <c r="AL39" s="1">
        <v>23</v>
      </c>
      <c r="AM39" s="5">
        <f>AL39</f>
        <v>23</v>
      </c>
      <c r="AN39" s="4">
        <f t="shared" si="45"/>
        <v>23</v>
      </c>
      <c r="AO39" s="5" t="s">
        <v>169</v>
      </c>
      <c r="AP39" s="1"/>
      <c r="AQ39" s="1"/>
      <c r="AR39" s="1" t="s">
        <v>49</v>
      </c>
    </row>
    <row r="40" spans="1:44">
      <c r="A40" s="3">
        <v>15625</v>
      </c>
      <c r="B40" s="3">
        <v>15552</v>
      </c>
      <c r="C40" s="6">
        <f t="shared" si="42"/>
        <v>8.1072788620741516</v>
      </c>
      <c r="D40" s="3" t="s">
        <v>98</v>
      </c>
      <c r="E40" s="23"/>
      <c r="F40" s="7" t="str">
        <f t="shared" ca="1" si="46"/>
        <v>5^6-kleisma</v>
      </c>
      <c r="G40" s="7" t="str">
        <f t="shared" ca="1" si="47"/>
        <v>5^6k</v>
      </c>
      <c r="H40" s="2" t="s">
        <v>72</v>
      </c>
      <c r="I40">
        <f t="shared" si="48"/>
        <v>-6</v>
      </c>
      <c r="J40">
        <f t="shared" si="49"/>
        <v>-5</v>
      </c>
      <c r="K40">
        <f t="shared" si="50"/>
        <v>6</v>
      </c>
      <c r="L40">
        <f t="shared" si="51"/>
        <v>0</v>
      </c>
      <c r="M40">
        <f t="shared" si="52"/>
        <v>0</v>
      </c>
      <c r="N40">
        <f t="shared" si="53"/>
        <v>0</v>
      </c>
      <c r="O40">
        <f t="shared" si="54"/>
        <v>0</v>
      </c>
      <c r="P40">
        <f t="shared" si="55"/>
        <v>0</v>
      </c>
      <c r="Q40">
        <f t="shared" si="56"/>
        <v>0</v>
      </c>
      <c r="R40">
        <f t="shared" si="57"/>
        <v>0</v>
      </c>
      <c r="S40">
        <f t="shared" si="58"/>
        <v>0</v>
      </c>
      <c r="T40" t="s">
        <v>71</v>
      </c>
      <c r="V40" s="7">
        <f t="shared" si="3"/>
        <v>1</v>
      </c>
      <c r="W40" s="7">
        <f t="shared" si="4"/>
        <v>1</v>
      </c>
      <c r="X40" s="7">
        <f t="shared" si="59"/>
        <v>15625</v>
      </c>
      <c r="Y40">
        <f t="shared" si="60"/>
        <v>1</v>
      </c>
      <c r="Z40" t="str">
        <f t="shared" si="61"/>
        <v>5^6.</v>
      </c>
      <c r="AA40" t="str">
        <f t="shared" si="62"/>
        <v/>
      </c>
      <c r="AB40" t="str">
        <f t="shared" si="63"/>
        <v>[,6]</v>
      </c>
      <c r="AC40" t="str">
        <f t="shared" si="10"/>
        <v>5^6</v>
      </c>
      <c r="AD40" t="str">
        <f t="shared" si="11"/>
        <v>5^6</v>
      </c>
      <c r="AE40" t="str">
        <f t="shared" si="64"/>
        <v>5^6</v>
      </c>
      <c r="AF40" t="str">
        <f t="shared" si="65"/>
        <v>5^6</v>
      </c>
      <c r="AG40">
        <f t="shared" ca="1" si="66"/>
        <v>0</v>
      </c>
      <c r="AH40" s="21">
        <f t="shared" si="15"/>
        <v>5.4991947225625113</v>
      </c>
      <c r="AL40" s="1">
        <v>29</v>
      </c>
      <c r="AM40" s="5">
        <f>AL40</f>
        <v>29</v>
      </c>
      <c r="AN40" s="4">
        <f t="shared" si="45"/>
        <v>29</v>
      </c>
      <c r="AO40" s="5" t="s">
        <v>167</v>
      </c>
      <c r="AP40" s="1"/>
      <c r="AQ40" s="1"/>
      <c r="AR40" s="1" t="s">
        <v>50</v>
      </c>
    </row>
    <row r="41" spans="1:44">
      <c r="A41" s="3">
        <v>1029</v>
      </c>
      <c r="B41" s="3">
        <v>1024</v>
      </c>
      <c r="C41" s="6">
        <f t="shared" si="42"/>
        <v>8.4327202727619994</v>
      </c>
      <c r="D41" s="3" t="s">
        <v>99</v>
      </c>
      <c r="E41" s="17" t="s">
        <v>332</v>
      </c>
      <c r="F41" s="7" t="str">
        <f t="shared" ca="1" si="46"/>
        <v>343-kleisma</v>
      </c>
      <c r="G41" s="7" t="str">
        <f t="shared" ca="1" si="47"/>
        <v>343k</v>
      </c>
      <c r="H41" s="2" t="s">
        <v>72</v>
      </c>
      <c r="I41">
        <f t="shared" si="48"/>
        <v>-10</v>
      </c>
      <c r="J41">
        <f t="shared" si="49"/>
        <v>1</v>
      </c>
      <c r="K41">
        <f t="shared" si="50"/>
        <v>0</v>
      </c>
      <c r="L41">
        <f t="shared" si="51"/>
        <v>3</v>
      </c>
      <c r="M41">
        <f t="shared" si="52"/>
        <v>0</v>
      </c>
      <c r="N41">
        <f t="shared" si="53"/>
        <v>0</v>
      </c>
      <c r="O41">
        <f t="shared" si="54"/>
        <v>0</v>
      </c>
      <c r="P41">
        <f t="shared" si="55"/>
        <v>0</v>
      </c>
      <c r="Q41">
        <f t="shared" si="56"/>
        <v>0</v>
      </c>
      <c r="R41">
        <f t="shared" si="57"/>
        <v>0</v>
      </c>
      <c r="S41">
        <f t="shared" si="58"/>
        <v>0</v>
      </c>
      <c r="T41" t="s">
        <v>71</v>
      </c>
      <c r="V41" s="7">
        <f t="shared" si="3"/>
        <v>1</v>
      </c>
      <c r="W41" s="7">
        <f t="shared" si="4"/>
        <v>1</v>
      </c>
      <c r="X41" s="7">
        <f t="shared" si="59"/>
        <v>343</v>
      </c>
      <c r="Y41">
        <f t="shared" si="60"/>
        <v>1</v>
      </c>
      <c r="Z41" t="str">
        <f t="shared" si="61"/>
        <v>7^3.</v>
      </c>
      <c r="AA41" t="str">
        <f t="shared" si="62"/>
        <v/>
      </c>
      <c r="AB41" t="str">
        <f t="shared" si="63"/>
        <v>[,0 3]</v>
      </c>
      <c r="AC41" t="str">
        <f t="shared" si="10"/>
        <v>343</v>
      </c>
      <c r="AD41" t="str">
        <f t="shared" si="11"/>
        <v>343</v>
      </c>
      <c r="AE41" t="str">
        <f t="shared" si="64"/>
        <v>343</v>
      </c>
      <c r="AF41" t="str">
        <f t="shared" si="65"/>
        <v>343</v>
      </c>
      <c r="AG41">
        <f t="shared" ca="1" si="66"/>
        <v>0</v>
      </c>
      <c r="AH41" s="21">
        <f t="shared" si="15"/>
        <v>0.48076666306606852</v>
      </c>
      <c r="AL41" s="1">
        <v>31</v>
      </c>
      <c r="AM41" s="5">
        <f>AL41</f>
        <v>31</v>
      </c>
      <c r="AN41" s="4">
        <f t="shared" si="45"/>
        <v>31</v>
      </c>
      <c r="AO41" s="5" t="s">
        <v>168</v>
      </c>
      <c r="AP41" s="1"/>
      <c r="AQ41" s="1"/>
      <c r="AR41" s="1" t="s">
        <v>51</v>
      </c>
    </row>
    <row r="42" spans="1:44">
      <c r="A42" s="3">
        <v>2187</v>
      </c>
      <c r="B42" s="3">
        <v>2176</v>
      </c>
      <c r="C42" s="6">
        <f t="shared" si="42"/>
        <v>8.7295965573056744</v>
      </c>
      <c r="D42" s="3" t="s">
        <v>100</v>
      </c>
      <c r="E42" s="1" t="s">
        <v>215</v>
      </c>
      <c r="F42" s="7" t="str">
        <f t="shared" ca="1" si="46"/>
        <v>17-kleisma</v>
      </c>
      <c r="G42" s="7" t="str">
        <f t="shared" ca="1" si="47"/>
        <v>17k</v>
      </c>
      <c r="H42" s="2" t="s">
        <v>72</v>
      </c>
      <c r="I42">
        <f t="shared" si="48"/>
        <v>-7</v>
      </c>
      <c r="J42">
        <f t="shared" si="49"/>
        <v>7</v>
      </c>
      <c r="K42">
        <f t="shared" si="50"/>
        <v>0</v>
      </c>
      <c r="L42">
        <f t="shared" si="51"/>
        <v>0</v>
      </c>
      <c r="M42">
        <f t="shared" si="52"/>
        <v>0</v>
      </c>
      <c r="N42">
        <f t="shared" si="53"/>
        <v>0</v>
      </c>
      <c r="O42">
        <f t="shared" si="54"/>
        <v>-1</v>
      </c>
      <c r="P42">
        <f t="shared" si="55"/>
        <v>0</v>
      </c>
      <c r="Q42">
        <f t="shared" si="56"/>
        <v>0</v>
      </c>
      <c r="R42">
        <f t="shared" si="57"/>
        <v>0</v>
      </c>
      <c r="S42">
        <f t="shared" si="58"/>
        <v>0</v>
      </c>
      <c r="T42" t="s">
        <v>71</v>
      </c>
      <c r="V42" s="7">
        <f t="shared" si="3"/>
        <v>1</v>
      </c>
      <c r="W42" s="7">
        <f t="shared" si="4"/>
        <v>1</v>
      </c>
      <c r="X42" s="7">
        <f t="shared" si="59"/>
        <v>1</v>
      </c>
      <c r="Y42">
        <f t="shared" si="60"/>
        <v>17</v>
      </c>
      <c r="Z42" t="str">
        <f t="shared" si="61"/>
        <v/>
      </c>
      <c r="AA42" t="str">
        <f t="shared" si="62"/>
        <v>17.</v>
      </c>
      <c r="AB42" t="str">
        <f t="shared" si="63"/>
        <v>[,0 0 0,0 -1]</v>
      </c>
      <c r="AC42" t="str">
        <f t="shared" si="10"/>
        <v>17</v>
      </c>
      <c r="AD42" t="str">
        <f t="shared" si="11"/>
        <v>17</v>
      </c>
      <c r="AE42" t="str">
        <f t="shared" si="64"/>
        <v>17</v>
      </c>
      <c r="AF42" t="str">
        <f t="shared" si="65"/>
        <v>17</v>
      </c>
      <c r="AG42">
        <f t="shared" ca="1" si="66"/>
        <v>0</v>
      </c>
      <c r="AH42" s="21">
        <f t="shared" si="15"/>
        <v>6.4624869076734859</v>
      </c>
      <c r="AN42" s="1"/>
      <c r="AO42" s="1"/>
      <c r="AP42" s="1"/>
      <c r="AQ42" s="1"/>
    </row>
    <row r="43" spans="1:44">
      <c r="A43" s="3" t="s">
        <v>190</v>
      </c>
      <c r="C43" s="6">
        <f>(I43+(LN(J$5)*J43+LN(K$5)*K43+LN(L$5)*L43+LN(M$5)*M43+LN(N$5)*N43+LN(O$5)*O43+LN(P$5)*P43+LN(Q$5)*Q43+LN(R$5)*R43+LN(S$5)*S43)/LN(2))*1200</f>
        <v>8.9998269224906835</v>
      </c>
      <c r="E43" s="1"/>
      <c r="F43" s="7" t="str">
        <f ca="1">LOOKUP(AG43,AL$52:AM$58)&amp;AE43&amp;IF((RIGHT(AE43,1)&lt;&gt;"]")*ISERROR(VALUE(RIGHT(AE43,1)))," ","-")&amp;LOOKUP(C43,AL$6:AM$29)</f>
        <v>complex Pythagorean kleisma</v>
      </c>
      <c r="G43" s="7" t="str">
        <f ca="1">LOOKUP(AG43,AL$52:AN$58)&amp;AF43&amp;LOOKUP(C43,AL$6:AN$29)</f>
        <v>c3k</v>
      </c>
      <c r="H43" s="2" t="s">
        <v>72</v>
      </c>
      <c r="I43">
        <v>317</v>
      </c>
      <c r="J43">
        <v>-200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t="s">
        <v>71</v>
      </c>
      <c r="V43" s="7" t="e">
        <f>A43/(I$5^IF(I43&gt;0,I43,0)*J$5^IF(J43&gt;0,J43,0)*K$5^IF(K43&gt;0,K43,0)*L$5^IF(L43&gt;0,L43,0)*M$5^IF(M43&gt;0,M43,0)*N$5^IF(N43&gt;0,N43,0)*O$5^IF(O43&gt;0,O43,0)*P$5^IF(P43&gt;0,P43,0)*Q$5^IF(Q43&gt;0,Q43,0)*R$5^IF(R43&gt;0,R43,0)*S$5^IF(S43&gt;0,S43,0))</f>
        <v>#VALUE!</v>
      </c>
      <c r="W43" s="7">
        <f>B43/(I$5^IF(I43&lt;0,-I43,0)*J$5^IF(J43&lt;0,-J43,0)*K$5^IF(K43&lt;0,-K43,0)*L$5^IF(L43&lt;0,-L43,0)*M$5^IF(M43&lt;0,-M43,0)*N$5^IF(N43&lt;0,-N43,0)*O$5^IF(O43&lt;0,-O43,0)*P$5^IF(P43&lt;0,-P43,0)*Q$5^IF(Q43&lt;0,-Q43,0)*R$5^IF(R43&lt;0,-R43,0)*S$5^IF(S43&lt;0,-S43,0))</f>
        <v>0</v>
      </c>
      <c r="X43" s="7">
        <f>K$5^IF(K43&gt;0,K43,0)*L$5^IF(L43&gt;0,L43,0)*M$5^IF(M43&gt;0,M43,0)*N$5^IF(N43&gt;0,N43,0)*O$5^IF(O43&gt;0,O43,0)*P$5^IF(P43&gt;0,P43,0)*Q$5^IF(Q43&gt;0,Q43,0)*R$5^IF(R43&gt;0,R43,0)*S$5^IF(S43&gt;0,S43,0)</f>
        <v>1</v>
      </c>
      <c r="Y43">
        <f>K$5^IF(K43&lt;0,-K43,0)*L$5^IF(L43&lt;0,-L43,0)*M$5^IF(M43&lt;0,-M43,0)*N$5^IF(N43&lt;0,-N43,0)*O$5^IF(O43&lt;0,-O43,0)*P$5^IF(P43&lt;0,-P43,0)*Q$5^IF(Q43&lt;0,-Q43,0)*R$5^IF(R43&lt;0,-R43,0)*S$5^IF(S43&lt;0,-S43,0)</f>
        <v>1</v>
      </c>
      <c r="Z43" t="str">
        <f>IF(K43&gt;0,K$5&amp;IF(K43&gt;1,"^"&amp;K43,"")&amp;".","")&amp;IF(L43&gt;0,L$5&amp;IF(L43&gt;1,"^"&amp;L43,"")&amp;".","")&amp;IF(M43&gt;0,M$5&amp;IF(M43&gt;1,"^"&amp;M43,"")&amp;".","")&amp;IF(N43&gt;0,N$5&amp;IF(N43&gt;1,"^"&amp;N43,"")&amp;".","")&amp;IF(O43&gt;0,O$5&amp;IF(O43&gt;1,"^"&amp;O43,"")&amp;".","")&amp;IF(P43&gt;0,P$5&amp;IF(P43&gt;1,"^"&amp;P43,"")&amp;".","")&amp;IF(Q43&gt;0,Q$5&amp;IF(Q43&gt;1,"^"&amp;Q43,"")&amp;".","")&amp;IF(R43&gt;0,R$5&amp;IF(R43&gt;1,"^"&amp;R43,"")&amp;".","")&amp;IF(S43&gt;0,S$5&amp;IF(S43&gt;1,"^"&amp;S43,"")&amp;".","")</f>
        <v/>
      </c>
      <c r="AA43" t="str">
        <f>IF(K43&lt;0,K$5&amp;IF(K43&lt;-1,"^"&amp;-K43,"")&amp;".","")&amp;IF(L43&lt;0,L$5&amp;IF(L43&lt;-1,"^"&amp;-L43,"")&amp;".","")&amp;IF(M43&lt;0,M$5&amp;IF(M43&lt;-1,"^"&amp;-M43,"")&amp;".","")&amp;IF(N43&lt;0,N$5&amp;IF(N43&lt;-1,"^"&amp;-N43,"")&amp;".","")&amp;IF(O43&lt;0,O$5&amp;IF(O43&lt;-1,"^"&amp;-O43,"")&amp;".","")&amp;IF(P43&lt;0,P$5&amp;IF(P43&lt;-1,"^"&amp;-P43,"")&amp;".","")&amp;IF(Q43&lt;0,Q$5&amp;IF(Q43&lt;-1,"^"&amp;-Q43,"")&amp;".","")&amp;IF(R43&lt;0,R$5&amp;IF(R43&lt;-1,"^"&amp;-R43,"")&amp;".","")&amp;IF(S43&lt;0,S$5&amp;IF(S43&lt;-1,"^"&amp;-S43,"")&amp;".","")</f>
        <v/>
      </c>
      <c r="AB43" t="str">
        <f>"[,"&amp;IF(OR(K43:S43),K43,"")&amp;IF(OR(L43:S43)," "&amp;L43,"")&amp;IF(OR(M43:S43)," "&amp;M43,"")&amp;IF(OR(N43:S43),","&amp;N43,"")&amp;IF(OR(O43:S43)," "&amp;O43,"")&amp;IF(OR(P43:S43)," "&amp;P43,"")&amp;IF(OR(Q43:S43),","&amp;Q43,"")&amp;IF(OR(R43:S43)," "&amp;R43,"")&amp;IF(OR(S43:S43)," "&amp;S43,"")&amp;"]"</f>
        <v>[,]</v>
      </c>
      <c r="AC43" t="str">
        <f>IF(Y43&gt;X43,IF(X43=1,"",IF(X43&lt;=F$2,X43,LEFT(Z43,LEN(Z43)-1))&amp;":")&amp;IF(Y43=1,"1",IF(Y43&lt;=F$2,Y43,LEFT(AA43,LEN(AA43)-1))),IF(Y43=1,"",IF(Y43&lt;=F$2,Y43,LEFT(AA43,LEN(AA43)-1))&amp;":")&amp;IF(X43=1,"1",IF(X43&lt;=F$2,X43,LEFT(Z43,LEN(Z43)-1))))</f>
        <v>1</v>
      </c>
      <c r="AD43" t="str">
        <f>IF(LEN(AC43)&gt;MAX(F$4,LEN(AB43)-3),AB43,IF(Y43&gt;X43,IF(X43=1,"",IF(X43&lt;=F$2,X43,LEFT(Z43,LEN(Z43)-1))&amp;":")&amp;IF(Y43=1,"1",IF(Y43&lt;=F$2,Y43,LEFT(AA43,LEN(AA43)-1))),IF(Y43=1,"",IF(Y43&lt;=F$2,Y43,LEFT(AA43,LEN(AA43)-1))&amp;":")&amp;IF(X43=1,"1",IF(X43&lt;=F$2,X43,LEFT(Z43,LEN(Z43)-1)))))</f>
        <v>1</v>
      </c>
      <c r="AE43" t="str">
        <f>IF(ISERROR(VLOOKUP(VALUE(AD43),AL$32:AM$41,2,FALSE)),AD43,TEXT(VLOOKUP(VALUE(AD43),AL$32:AM$41,2,FALSE),"0"))</f>
        <v>Pythagorean</v>
      </c>
      <c r="AF43" t="str">
        <f>IF(ISERROR(VLOOKUP(VALUE(AD43),AL$32:AN$41,3,FALSE)),AD43,TEXT(VLOOKUP(VALUE(AD43),AL$32:AN$41,3,FALSE),"0"))</f>
        <v>3</v>
      </c>
      <c r="AG43">
        <f ca="1">IF(AND(ABS(J43)&gt;ABS(OFFSET(AI$5,MATCH(C43,AL$6:AL$29,1),0)),(ABS(I43)&gt;ROUND(LN(3)/LN(2)*ABS(OFFSET(AI$5,MATCH(C43,AL$6:AL$29,1),0)),0))),1,0)</f>
        <v>1</v>
      </c>
      <c r="AH43" s="21">
        <f>ABS(J43-7*C43/113.685)</f>
        <v>200.55415216130038</v>
      </c>
      <c r="AN43" s="1"/>
      <c r="AO43" s="1"/>
      <c r="AP43" s="1"/>
      <c r="AQ43" s="1"/>
    </row>
    <row r="44" spans="1:44">
      <c r="A44" s="3">
        <v>131769</v>
      </c>
      <c r="B44" s="3">
        <v>131072</v>
      </c>
      <c r="C44" s="6">
        <f t="shared" si="42"/>
        <v>9.1817711898010312</v>
      </c>
      <c r="E44" s="15" t="s">
        <v>354</v>
      </c>
      <c r="F44" s="7" t="str">
        <f t="shared" ca="1" si="46"/>
        <v>11^4-kleisma</v>
      </c>
      <c r="G44" s="7" t="str">
        <f t="shared" ca="1" si="47"/>
        <v>11^4k</v>
      </c>
      <c r="H44" s="2"/>
      <c r="I44">
        <f t="shared" si="48"/>
        <v>-17</v>
      </c>
      <c r="J44">
        <f t="shared" si="49"/>
        <v>2</v>
      </c>
      <c r="K44">
        <f t="shared" si="50"/>
        <v>0</v>
      </c>
      <c r="L44">
        <f t="shared" si="51"/>
        <v>0</v>
      </c>
      <c r="M44">
        <f t="shared" si="52"/>
        <v>4</v>
      </c>
      <c r="N44">
        <f t="shared" si="53"/>
        <v>0</v>
      </c>
      <c r="O44">
        <f t="shared" si="54"/>
        <v>0</v>
      </c>
      <c r="P44">
        <f t="shared" si="55"/>
        <v>0</v>
      </c>
      <c r="Q44">
        <f t="shared" si="56"/>
        <v>0</v>
      </c>
      <c r="R44">
        <f t="shared" si="57"/>
        <v>0</v>
      </c>
      <c r="S44">
        <f t="shared" si="58"/>
        <v>0</v>
      </c>
      <c r="V44" s="7">
        <f t="shared" si="3"/>
        <v>1</v>
      </c>
      <c r="W44" s="7">
        <f t="shared" si="4"/>
        <v>1</v>
      </c>
      <c r="X44" s="7">
        <f t="shared" si="59"/>
        <v>14641</v>
      </c>
      <c r="Y44">
        <f t="shared" si="60"/>
        <v>1</v>
      </c>
      <c r="Z44" t="str">
        <f t="shared" si="61"/>
        <v>11^4.</v>
      </c>
      <c r="AA44" t="str">
        <f t="shared" si="62"/>
        <v/>
      </c>
      <c r="AB44" t="str">
        <f t="shared" si="63"/>
        <v>[,0 0 4]</v>
      </c>
      <c r="AC44" t="str">
        <f t="shared" si="10"/>
        <v>11^4</v>
      </c>
      <c r="AD44" t="str">
        <f t="shared" si="11"/>
        <v>11^4</v>
      </c>
      <c r="AE44" t="str">
        <f t="shared" si="64"/>
        <v>11^4</v>
      </c>
      <c r="AF44" t="str">
        <f t="shared" si="65"/>
        <v>11^4</v>
      </c>
      <c r="AG44">
        <f t="shared" ca="1" si="66"/>
        <v>0</v>
      </c>
      <c r="AH44" s="21">
        <f t="shared" si="15"/>
        <v>1.4346448667053067</v>
      </c>
      <c r="AN44" s="1"/>
      <c r="AO44" s="1"/>
      <c r="AP44" s="1"/>
      <c r="AQ44" s="1"/>
    </row>
    <row r="45" spans="1:44">
      <c r="A45" s="3">
        <v>896</v>
      </c>
      <c r="B45" s="3">
        <v>891</v>
      </c>
      <c r="C45" s="6">
        <f t="shared" si="42"/>
        <v>9.6879606428190268</v>
      </c>
      <c r="D45" s="3" t="s">
        <v>101</v>
      </c>
      <c r="E45" s="15" t="s">
        <v>353</v>
      </c>
      <c r="F45" s="7" t="str">
        <f t="shared" ca="1" si="46"/>
        <v>7:11-kleisma</v>
      </c>
      <c r="G45" s="7" t="str">
        <f t="shared" ca="1" si="47"/>
        <v>7:11k</v>
      </c>
      <c r="H45" s="2" t="s">
        <v>72</v>
      </c>
      <c r="I45">
        <f t="shared" si="48"/>
        <v>7</v>
      </c>
      <c r="J45">
        <f t="shared" si="49"/>
        <v>-4</v>
      </c>
      <c r="K45">
        <f t="shared" si="50"/>
        <v>0</v>
      </c>
      <c r="L45">
        <f t="shared" si="51"/>
        <v>1</v>
      </c>
      <c r="M45">
        <f t="shared" si="52"/>
        <v>-1</v>
      </c>
      <c r="N45">
        <f t="shared" si="53"/>
        <v>0</v>
      </c>
      <c r="O45">
        <f t="shared" si="54"/>
        <v>0</v>
      </c>
      <c r="P45">
        <f t="shared" si="55"/>
        <v>0</v>
      </c>
      <c r="Q45">
        <f t="shared" si="56"/>
        <v>0</v>
      </c>
      <c r="R45">
        <f t="shared" si="57"/>
        <v>0</v>
      </c>
      <c r="S45">
        <f t="shared" si="58"/>
        <v>0</v>
      </c>
      <c r="T45" t="s">
        <v>71</v>
      </c>
      <c r="V45" s="7">
        <f t="shared" si="3"/>
        <v>1</v>
      </c>
      <c r="W45" s="7">
        <f t="shared" si="4"/>
        <v>1</v>
      </c>
      <c r="X45" s="7">
        <f t="shared" si="59"/>
        <v>7</v>
      </c>
      <c r="Y45">
        <f t="shared" si="60"/>
        <v>11</v>
      </c>
      <c r="Z45" t="str">
        <f t="shared" si="61"/>
        <v>7.</v>
      </c>
      <c r="AA45" t="str">
        <f t="shared" si="62"/>
        <v>11.</v>
      </c>
      <c r="AB45" t="str">
        <f t="shared" si="63"/>
        <v>[,0 1 -1]</v>
      </c>
      <c r="AC45" t="str">
        <f t="shared" si="10"/>
        <v>7:11</v>
      </c>
      <c r="AD45" t="str">
        <f t="shared" si="11"/>
        <v>7:11</v>
      </c>
      <c r="AE45" t="str">
        <f t="shared" si="64"/>
        <v>7:11</v>
      </c>
      <c r="AF45" t="str">
        <f t="shared" si="65"/>
        <v>7:11</v>
      </c>
      <c r="AG45">
        <f t="shared" ca="1" si="66"/>
        <v>0</v>
      </c>
      <c r="AH45" s="21">
        <f t="shared" si="15"/>
        <v>4.5965230637263774</v>
      </c>
      <c r="AL45" s="11" t="s">
        <v>173</v>
      </c>
      <c r="AM45" s="10"/>
      <c r="AO45" s="1"/>
      <c r="AP45" s="1"/>
      <c r="AQ45" s="1"/>
    </row>
    <row r="46" spans="1:44">
      <c r="A46" s="3">
        <v>176</v>
      </c>
      <c r="B46" s="3">
        <v>175</v>
      </c>
      <c r="C46" s="6">
        <f t="shared" si="42"/>
        <v>9.8646081659607265</v>
      </c>
      <c r="F46" s="7" t="str">
        <f t="shared" ca="1" si="46"/>
        <v>11:175-kleisma</v>
      </c>
      <c r="G46" s="7" t="str">
        <f t="shared" ca="1" si="47"/>
        <v>11:175k</v>
      </c>
      <c r="H46" s="2" t="s">
        <v>72</v>
      </c>
      <c r="I46">
        <f t="shared" si="48"/>
        <v>4</v>
      </c>
      <c r="J46">
        <f t="shared" si="49"/>
        <v>0</v>
      </c>
      <c r="K46">
        <f t="shared" si="50"/>
        <v>-2</v>
      </c>
      <c r="L46">
        <f t="shared" si="51"/>
        <v>-1</v>
      </c>
      <c r="M46">
        <f t="shared" si="52"/>
        <v>1</v>
      </c>
      <c r="N46">
        <f t="shared" si="53"/>
        <v>0</v>
      </c>
      <c r="O46">
        <f t="shared" si="54"/>
        <v>0</v>
      </c>
      <c r="P46">
        <f t="shared" si="55"/>
        <v>0</v>
      </c>
      <c r="Q46">
        <f t="shared" si="56"/>
        <v>0</v>
      </c>
      <c r="R46">
        <f t="shared" si="57"/>
        <v>0</v>
      </c>
      <c r="S46">
        <f t="shared" si="58"/>
        <v>0</v>
      </c>
      <c r="T46" t="s">
        <v>71</v>
      </c>
      <c r="V46" s="7">
        <f t="shared" si="3"/>
        <v>1</v>
      </c>
      <c r="W46" s="7">
        <f t="shared" si="4"/>
        <v>1</v>
      </c>
      <c r="X46" s="7">
        <f t="shared" si="59"/>
        <v>11</v>
      </c>
      <c r="Y46">
        <f t="shared" si="60"/>
        <v>175</v>
      </c>
      <c r="Z46" t="str">
        <f t="shared" si="61"/>
        <v>11.</v>
      </c>
      <c r="AA46" t="str">
        <f t="shared" si="62"/>
        <v>5^2.7.</v>
      </c>
      <c r="AB46" t="str">
        <f t="shared" si="63"/>
        <v>[,-2 -1 1]</v>
      </c>
      <c r="AC46" t="str">
        <f t="shared" si="10"/>
        <v>11:175</v>
      </c>
      <c r="AD46" t="str">
        <f t="shared" si="11"/>
        <v>11:175</v>
      </c>
      <c r="AE46" t="str">
        <f t="shared" si="64"/>
        <v>11:175</v>
      </c>
      <c r="AF46" t="str">
        <f t="shared" si="65"/>
        <v>11:175</v>
      </c>
      <c r="AG46">
        <f t="shared" ca="1" si="66"/>
        <v>0</v>
      </c>
      <c r="AH46" s="21">
        <f t="shared" si="15"/>
        <v>0.60739989586774934</v>
      </c>
      <c r="AL46">
        <f>F2</f>
        <v>385</v>
      </c>
      <c r="AM46" t="s">
        <v>344</v>
      </c>
      <c r="AO46" s="1"/>
      <c r="AP46" s="1"/>
      <c r="AQ46" s="1"/>
    </row>
    <row r="47" spans="1:44">
      <c r="A47" s="3">
        <v>2200</v>
      </c>
      <c r="B47" s="3">
        <v>2187</v>
      </c>
      <c r="C47" s="6">
        <v>9.92</v>
      </c>
      <c r="E47" s="15" t="s">
        <v>333</v>
      </c>
      <c r="F47" s="7" t="str">
        <f t="shared" ca="1" si="46"/>
        <v>275-kleisma</v>
      </c>
      <c r="G47" s="7" t="str">
        <f t="shared" ca="1" si="47"/>
        <v>275k</v>
      </c>
      <c r="H47" s="2" t="s">
        <v>72</v>
      </c>
      <c r="I47">
        <f t="shared" si="48"/>
        <v>3</v>
      </c>
      <c r="J47">
        <f t="shared" si="49"/>
        <v>-7</v>
      </c>
      <c r="K47">
        <f t="shared" si="50"/>
        <v>2</v>
      </c>
      <c r="L47">
        <f t="shared" si="51"/>
        <v>0</v>
      </c>
      <c r="M47">
        <f t="shared" si="52"/>
        <v>1</v>
      </c>
      <c r="N47">
        <f t="shared" si="53"/>
        <v>0</v>
      </c>
      <c r="O47">
        <f t="shared" si="54"/>
        <v>0</v>
      </c>
      <c r="P47">
        <f t="shared" si="55"/>
        <v>0</v>
      </c>
      <c r="Q47">
        <f t="shared" si="56"/>
        <v>0</v>
      </c>
      <c r="R47">
        <f t="shared" si="57"/>
        <v>0</v>
      </c>
      <c r="S47">
        <f t="shared" si="58"/>
        <v>0</v>
      </c>
      <c r="T47" t="s">
        <v>71</v>
      </c>
      <c r="V47" s="7">
        <f>A47/(I$5^IF(I47&gt;0,I47,0)*J$5^IF(J47&gt;0,J47,0)*K$5^IF(K47&gt;0,K47,0)*L$5^IF(L47&gt;0,L47,0)*M$5^IF(M47&gt;0,M47,0)*N$5^IF(N47&gt;0,N47,0)*O$5^IF(O47&gt;0,O47,0)*P$5^IF(P47&gt;0,P47,0)*Q$5^IF(Q47&gt;0,Q47,0)*R$5^IF(R47&gt;0,R47,0)*S$5^IF(S47&gt;0,S47,0))</f>
        <v>1</v>
      </c>
      <c r="W47" s="7">
        <f>B47/(I$5^IF(I47&lt;0,-I47,0)*J$5^IF(J47&lt;0,-J47,0)*K$5^IF(K47&lt;0,-K47,0)*L$5^IF(L47&lt;0,-L47,0)*M$5^IF(M47&lt;0,-M47,0)*N$5^IF(N47&lt;0,-N47,0)*O$5^IF(O47&lt;0,-O47,0)*P$5^IF(P47&lt;0,-P47,0)*Q$5^IF(Q47&lt;0,-Q47,0)*R$5^IF(R47&lt;0,-R47,0)*S$5^IF(S47&lt;0,-S47,0))</f>
        <v>1</v>
      </c>
      <c r="X47" s="7">
        <f t="shared" si="59"/>
        <v>275</v>
      </c>
      <c r="Y47">
        <f t="shared" si="60"/>
        <v>1</v>
      </c>
      <c r="Z47" t="str">
        <f t="shared" si="61"/>
        <v>5^2.11.</v>
      </c>
      <c r="AA47" t="str">
        <f t="shared" si="62"/>
        <v/>
      </c>
      <c r="AB47" t="str">
        <f t="shared" si="63"/>
        <v>[,2 0 1]</v>
      </c>
      <c r="AC47" t="str">
        <f t="shared" si="10"/>
        <v>275</v>
      </c>
      <c r="AD47" t="str">
        <f t="shared" si="11"/>
        <v>275</v>
      </c>
      <c r="AE47" t="str">
        <f t="shared" si="64"/>
        <v>275</v>
      </c>
      <c r="AF47" t="str">
        <f t="shared" si="65"/>
        <v>275</v>
      </c>
      <c r="AG47">
        <f t="shared" ca="1" si="66"/>
        <v>0</v>
      </c>
      <c r="AH47" s="21">
        <f t="shared" si="15"/>
        <v>7.6108105730747244</v>
      </c>
      <c r="AO47" s="1"/>
      <c r="AP47" s="1"/>
      <c r="AQ47" s="1"/>
    </row>
    <row r="48" spans="1:44">
      <c r="A48" s="3">
        <v>2109375</v>
      </c>
      <c r="B48" s="3">
        <v>2097152</v>
      </c>
      <c r="C48" s="6">
        <f t="shared" si="42"/>
        <v>10.060999650005972</v>
      </c>
      <c r="D48" s="3" t="s">
        <v>102</v>
      </c>
      <c r="E48" s="17"/>
      <c r="F48" s="7" t="str">
        <f t="shared" ref="F48:F55" ca="1" si="67">LOOKUP(AG48,AL$52:AM$58)&amp;AE48&amp;IF((RIGHT(AE48,1)&lt;&gt;"]")*ISERROR(VALUE(RIGHT(AE48,1)))," ","-")&amp;LOOKUP(C48,AL$6:AM$29)</f>
        <v>5^7-kleisma</v>
      </c>
      <c r="G48" s="7" t="str">
        <f t="shared" ca="1" si="47"/>
        <v>5^7k</v>
      </c>
      <c r="H48" s="2" t="s">
        <v>72</v>
      </c>
      <c r="I48">
        <f t="shared" si="48"/>
        <v>-21</v>
      </c>
      <c r="J48">
        <f t="shared" si="49"/>
        <v>3</v>
      </c>
      <c r="K48">
        <f t="shared" si="50"/>
        <v>7</v>
      </c>
      <c r="L48">
        <f t="shared" si="51"/>
        <v>0</v>
      </c>
      <c r="M48">
        <f t="shared" si="52"/>
        <v>0</v>
      </c>
      <c r="N48">
        <f t="shared" si="53"/>
        <v>0</v>
      </c>
      <c r="O48">
        <f t="shared" si="54"/>
        <v>0</v>
      </c>
      <c r="P48">
        <f t="shared" si="55"/>
        <v>0</v>
      </c>
      <c r="Q48">
        <f t="shared" si="56"/>
        <v>0</v>
      </c>
      <c r="R48">
        <f t="shared" si="57"/>
        <v>0</v>
      </c>
      <c r="S48">
        <f t="shared" si="58"/>
        <v>0</v>
      </c>
      <c r="T48" t="s">
        <v>71</v>
      </c>
      <c r="V48" s="7">
        <f t="shared" si="3"/>
        <v>1</v>
      </c>
      <c r="W48" s="7">
        <f t="shared" si="4"/>
        <v>1</v>
      </c>
      <c r="X48" s="7">
        <f t="shared" si="59"/>
        <v>78125</v>
      </c>
      <c r="Y48">
        <f t="shared" si="60"/>
        <v>1</v>
      </c>
      <c r="Z48" t="str">
        <f t="shared" si="61"/>
        <v>5^7.</v>
      </c>
      <c r="AA48" t="str">
        <f t="shared" si="62"/>
        <v/>
      </c>
      <c r="AB48" t="str">
        <f t="shared" si="63"/>
        <v>[,7]</v>
      </c>
      <c r="AC48" t="str">
        <f t="shared" si="10"/>
        <v>5^7</v>
      </c>
      <c r="AD48" t="str">
        <f t="shared" si="11"/>
        <v>5^7</v>
      </c>
      <c r="AE48" t="str">
        <f t="shared" si="64"/>
        <v>5^7</v>
      </c>
      <c r="AF48" t="str">
        <f t="shared" si="65"/>
        <v>5^7</v>
      </c>
      <c r="AG48">
        <f t="shared" ca="1" si="66"/>
        <v>0</v>
      </c>
      <c r="AH48" s="21">
        <f t="shared" si="15"/>
        <v>2.3805075643221025</v>
      </c>
      <c r="AL48" s="10" t="s">
        <v>174</v>
      </c>
      <c r="AM48" s="10"/>
      <c r="AO48" s="1"/>
      <c r="AP48" s="1"/>
      <c r="AQ48" s="1"/>
    </row>
    <row r="49" spans="1:43">
      <c r="A49" s="3">
        <v>107163</v>
      </c>
      <c r="B49" s="3">
        <v>106496</v>
      </c>
      <c r="C49" s="6">
        <v>10.73</v>
      </c>
      <c r="E49" s="15" t="s">
        <v>355</v>
      </c>
      <c r="F49" s="7" t="str">
        <f t="shared" ca="1" si="67"/>
        <v>13:49-kleisma</v>
      </c>
      <c r="G49" s="7" t="str">
        <f t="shared" ca="1" si="47"/>
        <v>13:49k</v>
      </c>
      <c r="H49" s="2" t="s">
        <v>72</v>
      </c>
      <c r="I49">
        <f t="shared" si="48"/>
        <v>-13</v>
      </c>
      <c r="J49">
        <f t="shared" si="49"/>
        <v>7</v>
      </c>
      <c r="K49">
        <f t="shared" si="50"/>
        <v>0</v>
      </c>
      <c r="L49">
        <f t="shared" si="51"/>
        <v>2</v>
      </c>
      <c r="M49">
        <f t="shared" si="52"/>
        <v>0</v>
      </c>
      <c r="N49">
        <f t="shared" si="53"/>
        <v>-1</v>
      </c>
      <c r="O49">
        <f t="shared" si="54"/>
        <v>0</v>
      </c>
      <c r="P49">
        <f t="shared" si="55"/>
        <v>0</v>
      </c>
      <c r="Q49">
        <f t="shared" si="56"/>
        <v>0</v>
      </c>
      <c r="R49">
        <f t="shared" si="57"/>
        <v>0</v>
      </c>
      <c r="S49">
        <f t="shared" si="58"/>
        <v>0</v>
      </c>
      <c r="T49" t="s">
        <v>71</v>
      </c>
      <c r="V49" s="7">
        <f>A49/(I$5^IF(I49&gt;0,I49,0)*J$5^IF(J49&gt;0,J49,0)*K$5^IF(K49&gt;0,K49,0)*L$5^IF(L49&gt;0,L49,0)*M$5^IF(M49&gt;0,M49,0)*N$5^IF(N49&gt;0,N49,0)*O$5^IF(O49&gt;0,O49,0)*P$5^IF(P49&gt;0,P49,0)*Q$5^IF(Q49&gt;0,Q49,0)*R$5^IF(R49&gt;0,R49,0)*S$5^IF(S49&gt;0,S49,0))</f>
        <v>1</v>
      </c>
      <c r="W49" s="7">
        <f>B49/(I$5^IF(I49&lt;0,-I49,0)*J$5^IF(J49&lt;0,-J49,0)*K$5^IF(K49&lt;0,-K49,0)*L$5^IF(L49&lt;0,-L49,0)*M$5^IF(M49&lt;0,-M49,0)*N$5^IF(N49&lt;0,-N49,0)*O$5^IF(O49&lt;0,-O49,0)*P$5^IF(P49&lt;0,-P49,0)*Q$5^IF(Q49&lt;0,-Q49,0)*R$5^IF(R49&lt;0,-R49,0)*S$5^IF(S49&lt;0,-S49,0))</f>
        <v>1</v>
      </c>
      <c r="X49" s="7">
        <f t="shared" si="59"/>
        <v>49</v>
      </c>
      <c r="Y49">
        <f t="shared" si="60"/>
        <v>13</v>
      </c>
      <c r="Z49" t="str">
        <f t="shared" si="61"/>
        <v>7^2.</v>
      </c>
      <c r="AA49" t="str">
        <f t="shared" si="62"/>
        <v>13.</v>
      </c>
      <c r="AB49" t="str">
        <f t="shared" si="63"/>
        <v>[,0 2 0,-1]</v>
      </c>
      <c r="AC49" t="str">
        <f t="shared" si="10"/>
        <v>13:49</v>
      </c>
      <c r="AD49" t="str">
        <f t="shared" si="11"/>
        <v>13:49</v>
      </c>
      <c r="AE49" t="str">
        <f t="shared" si="64"/>
        <v>13:49</v>
      </c>
      <c r="AF49" t="str">
        <f t="shared" si="65"/>
        <v>13:49</v>
      </c>
      <c r="AG49">
        <f t="shared" ca="1" si="66"/>
        <v>0</v>
      </c>
      <c r="AH49" s="21">
        <f t="shared" si="15"/>
        <v>6.339314773277037</v>
      </c>
      <c r="AL49">
        <v>6</v>
      </c>
      <c r="AM49" t="s">
        <v>345</v>
      </c>
      <c r="AO49" s="1"/>
      <c r="AP49" s="1"/>
      <c r="AQ49" s="1"/>
    </row>
    <row r="50" spans="1:43">
      <c r="A50" s="3">
        <v>2097152</v>
      </c>
      <c r="B50" s="3">
        <v>2083725</v>
      </c>
      <c r="C50" s="6">
        <v>10.95</v>
      </c>
      <c r="E50" s="22" t="s">
        <v>356</v>
      </c>
      <c r="F50" s="7" t="str">
        <f t="shared" ca="1" si="67"/>
        <v>[,-2 -3]-kleisma</v>
      </c>
      <c r="G50" s="7" t="str">
        <f t="shared" ca="1" si="47"/>
        <v>[,-2 -3]k</v>
      </c>
      <c r="H50" s="2"/>
      <c r="I50">
        <f t="shared" si="48"/>
        <v>21</v>
      </c>
      <c r="J50">
        <f t="shared" si="49"/>
        <v>-5</v>
      </c>
      <c r="K50">
        <f t="shared" si="50"/>
        <v>-2</v>
      </c>
      <c r="L50">
        <f t="shared" si="51"/>
        <v>-3</v>
      </c>
      <c r="M50">
        <f t="shared" si="52"/>
        <v>0</v>
      </c>
      <c r="N50">
        <f t="shared" si="53"/>
        <v>0</v>
      </c>
      <c r="O50">
        <f t="shared" si="54"/>
        <v>0</v>
      </c>
      <c r="P50">
        <f t="shared" si="55"/>
        <v>0</v>
      </c>
      <c r="Q50">
        <f t="shared" si="56"/>
        <v>0</v>
      </c>
      <c r="R50">
        <f t="shared" si="57"/>
        <v>0</v>
      </c>
      <c r="S50">
        <f t="shared" si="58"/>
        <v>0</v>
      </c>
      <c r="V50" s="7">
        <f>A50/(I$5^IF(I50&gt;0,I50,0)*J$5^IF(J50&gt;0,J50,0)*K$5^IF(K50&gt;0,K50,0)*L$5^IF(L50&gt;0,L50,0)*M$5^IF(M50&gt;0,M50,0)*N$5^IF(N50&gt;0,N50,0)*O$5^IF(O50&gt;0,O50,0)*P$5^IF(P50&gt;0,P50,0)*Q$5^IF(Q50&gt;0,Q50,0)*R$5^IF(R50&gt;0,R50,0)*S$5^IF(S50&gt;0,S50,0))</f>
        <v>1</v>
      </c>
      <c r="W50" s="7">
        <f>B50/(I$5^IF(I50&lt;0,-I50,0)*J$5^IF(J50&lt;0,-J50,0)*K$5^IF(K50&lt;0,-K50,0)*L$5^IF(L50&lt;0,-L50,0)*M$5^IF(M50&lt;0,-M50,0)*N$5^IF(N50&lt;0,-N50,0)*O$5^IF(O50&lt;0,-O50,0)*P$5^IF(P50&lt;0,-P50,0)*Q$5^IF(Q50&lt;0,-Q50,0)*R$5^IF(R50&lt;0,-R50,0)*S$5^IF(S50&lt;0,-S50,0))</f>
        <v>1</v>
      </c>
      <c r="X50" s="7">
        <f t="shared" si="59"/>
        <v>1</v>
      </c>
      <c r="Y50">
        <f t="shared" si="60"/>
        <v>8575</v>
      </c>
      <c r="Z50" t="str">
        <f t="shared" si="61"/>
        <v/>
      </c>
      <c r="AA50" t="str">
        <f t="shared" si="62"/>
        <v>5^2.7^3.</v>
      </c>
      <c r="AB50" t="str">
        <f t="shared" si="63"/>
        <v>[,-2 -3]</v>
      </c>
      <c r="AC50" t="str">
        <f t="shared" si="10"/>
        <v>5^2.7^3</v>
      </c>
      <c r="AD50" t="str">
        <f t="shared" si="11"/>
        <v>[,-2 -3]</v>
      </c>
      <c r="AE50" t="str">
        <f t="shared" si="64"/>
        <v>[,-2 -3]</v>
      </c>
      <c r="AF50" t="str">
        <f t="shared" si="65"/>
        <v>[,-2 -3]</v>
      </c>
      <c r="AG50">
        <f t="shared" ca="1" si="66"/>
        <v>0</v>
      </c>
      <c r="AH50" s="21">
        <f t="shared" si="15"/>
        <v>5.6742314289484099</v>
      </c>
      <c r="AO50" s="1"/>
      <c r="AP50" s="1"/>
      <c r="AQ50" s="1"/>
    </row>
    <row r="51" spans="1:43">
      <c r="A51" s="3">
        <v>8444007</v>
      </c>
      <c r="B51" s="3">
        <v>8388608</v>
      </c>
      <c r="C51" s="6">
        <f>(LN(A51)-LN(B51))/LN(2)*1200</f>
        <v>11.395612787939772</v>
      </c>
      <c r="E51" s="22"/>
      <c r="F51" s="7" t="str">
        <f t="shared" ca="1" si="67"/>
        <v>143-kleisma</v>
      </c>
      <c r="G51" s="7" t="str">
        <f ca="1">LOOKUP(AG51,AL$52:AN$58)&amp;AF51&amp;LOOKUP(C51,AL$6:AN$29)</f>
        <v>143k</v>
      </c>
      <c r="H51" s="2" t="s">
        <v>72</v>
      </c>
      <c r="I51">
        <f t="shared" ref="I51:S56" si="68">ROUND(LN(GCD($A51,I$5^AU$4))/LN(I$5),0)-ROUND(LN(GCD($B51,I$5^AU$4))/LN(I$5),0)</f>
        <v>-23</v>
      </c>
      <c r="J51">
        <f t="shared" si="68"/>
        <v>10</v>
      </c>
      <c r="K51">
        <f t="shared" si="68"/>
        <v>0</v>
      </c>
      <c r="L51">
        <f t="shared" si="68"/>
        <v>0</v>
      </c>
      <c r="M51">
        <f t="shared" si="68"/>
        <v>1</v>
      </c>
      <c r="N51">
        <f t="shared" si="68"/>
        <v>1</v>
      </c>
      <c r="O51">
        <f t="shared" si="68"/>
        <v>0</v>
      </c>
      <c r="P51">
        <f t="shared" si="68"/>
        <v>0</v>
      </c>
      <c r="Q51">
        <f t="shared" si="68"/>
        <v>0</v>
      </c>
      <c r="R51">
        <f t="shared" si="68"/>
        <v>0</v>
      </c>
      <c r="S51">
        <f t="shared" si="68"/>
        <v>0</v>
      </c>
      <c r="T51" t="s">
        <v>71</v>
      </c>
      <c r="V51" s="7">
        <f>A51/(I$5^IF(I51&gt;0,I51,0)*J$5^IF(J51&gt;0,J51,0)*K$5^IF(K51&gt;0,K51,0)*L$5^IF(L51&gt;0,L51,0)*M$5^IF(M51&gt;0,M51,0)*N$5^IF(N51&gt;0,N51,0)*O$5^IF(O51&gt;0,O51,0)*P$5^IF(P51&gt;0,P51,0)*Q$5^IF(Q51&gt;0,Q51,0)*R$5^IF(R51&gt;0,R51,0)*S$5^IF(S51&gt;0,S51,0))</f>
        <v>1</v>
      </c>
      <c r="W51" s="7">
        <f>B51/(I$5^IF(I51&lt;0,-I51,0)*J$5^IF(J51&lt;0,-J51,0)*K$5^IF(K51&lt;0,-K51,0)*L$5^IF(L51&lt;0,-L51,0)*M$5^IF(M51&lt;0,-M51,0)*N$5^IF(N51&lt;0,-N51,0)*O$5^IF(O51&lt;0,-O51,0)*P$5^IF(P51&lt;0,-P51,0)*Q$5^IF(Q51&lt;0,-Q51,0)*R$5^IF(R51&lt;0,-R51,0)*S$5^IF(S51&lt;0,-S51,0))</f>
        <v>1</v>
      </c>
      <c r="X51" s="7">
        <f t="shared" ref="X51:X56" si="69">K$5^IF(K51&gt;0,K51,0)*L$5^IF(L51&gt;0,L51,0)*M$5^IF(M51&gt;0,M51,0)*N$5^IF(N51&gt;0,N51,0)*O$5^IF(O51&gt;0,O51,0)*P$5^IF(P51&gt;0,P51,0)*Q$5^IF(Q51&gt;0,Q51,0)*R$5^IF(R51&gt;0,R51,0)*S$5^IF(S51&gt;0,S51,0)</f>
        <v>143</v>
      </c>
      <c r="Y51">
        <f t="shared" ref="Y51:Y56" si="70">K$5^IF(K51&lt;0,-K51,0)*L$5^IF(L51&lt;0,-L51,0)*M$5^IF(M51&lt;0,-M51,0)*N$5^IF(N51&lt;0,-N51,0)*O$5^IF(O51&lt;0,-O51,0)*P$5^IF(P51&lt;0,-P51,0)*Q$5^IF(Q51&lt;0,-Q51,0)*R$5^IF(R51&lt;0,-R51,0)*S$5^IF(S51&lt;0,-S51,0)</f>
        <v>1</v>
      </c>
      <c r="Z51" t="str">
        <f t="shared" ref="Z51:Z56" si="71">IF(K51&gt;0,K$5&amp;IF(K51&gt;1,"^"&amp;K51,"")&amp;".","")&amp;IF(L51&gt;0,L$5&amp;IF(L51&gt;1,"^"&amp;L51,"")&amp;".","")&amp;IF(M51&gt;0,M$5&amp;IF(M51&gt;1,"^"&amp;M51,"")&amp;".","")&amp;IF(N51&gt;0,N$5&amp;IF(N51&gt;1,"^"&amp;N51,"")&amp;".","")&amp;IF(O51&gt;0,O$5&amp;IF(O51&gt;1,"^"&amp;O51,"")&amp;".","")&amp;IF(P51&gt;0,P$5&amp;IF(P51&gt;1,"^"&amp;P51,"")&amp;".","")&amp;IF(Q51&gt;0,Q$5&amp;IF(Q51&gt;1,"^"&amp;Q51,"")&amp;".","")&amp;IF(R51&gt;0,R$5&amp;IF(R51&gt;1,"^"&amp;R51,"")&amp;".","")&amp;IF(S51&gt;0,S$5&amp;IF(S51&gt;1,"^"&amp;S51,"")&amp;".","")</f>
        <v>11.13.</v>
      </c>
      <c r="AA51" t="str">
        <f t="shared" ref="AA51:AA56" si="72">IF(K51&lt;0,K$5&amp;IF(K51&lt;-1,"^"&amp;-K51,"")&amp;".","")&amp;IF(L51&lt;0,L$5&amp;IF(L51&lt;-1,"^"&amp;-L51,"")&amp;".","")&amp;IF(M51&lt;0,M$5&amp;IF(M51&lt;-1,"^"&amp;-M51,"")&amp;".","")&amp;IF(N51&lt;0,N$5&amp;IF(N51&lt;-1,"^"&amp;-N51,"")&amp;".","")&amp;IF(O51&lt;0,O$5&amp;IF(O51&lt;-1,"^"&amp;-O51,"")&amp;".","")&amp;IF(P51&lt;0,P$5&amp;IF(P51&lt;-1,"^"&amp;-P51,"")&amp;".","")&amp;IF(Q51&lt;0,Q$5&amp;IF(Q51&lt;-1,"^"&amp;-Q51,"")&amp;".","")&amp;IF(R51&lt;0,R$5&amp;IF(R51&lt;-1,"^"&amp;-R51,"")&amp;".","")&amp;IF(S51&lt;0,S$5&amp;IF(S51&lt;-1,"^"&amp;-S51,"")&amp;".","")</f>
        <v/>
      </c>
      <c r="AB51" t="str">
        <f t="shared" ref="AB51:AB56" si="73">"[,"&amp;IF(OR(K51:S51),K51,"")&amp;IF(OR(L51:S51)," "&amp;L51,"")&amp;IF(OR(M51:S51)," "&amp;M51,"")&amp;IF(OR(N51:S51),","&amp;N51,"")&amp;IF(OR(O51:S51)," "&amp;O51,"")&amp;IF(OR(P51:S51)," "&amp;P51,"")&amp;IF(OR(Q51:S51),","&amp;Q51,"")&amp;IF(OR(R51:S51)," "&amp;R51,"")&amp;IF(OR(S51:S51)," "&amp;S51,"")&amp;"]"</f>
        <v>[,0 0 1,1]</v>
      </c>
      <c r="AC51" t="str">
        <f t="shared" si="10"/>
        <v>143</v>
      </c>
      <c r="AD51" t="str">
        <f t="shared" si="11"/>
        <v>143</v>
      </c>
      <c r="AE51" t="str">
        <f t="shared" ref="AE51:AE56" si="74">IF(ISERROR(VLOOKUP(VALUE(AD51),AL$32:AM$41,2,FALSE)),AD51,TEXT(VLOOKUP(VALUE(AD51),AL$32:AM$41,2,FALSE),"0"))</f>
        <v>143</v>
      </c>
      <c r="AF51" t="str">
        <f t="shared" ref="AF51:AF56" si="75">IF(ISERROR(VLOOKUP(VALUE(AD51),AL$32:AN$41,3,FALSE)),AD51,TEXT(VLOOKUP(VALUE(AD51),AL$32:AN$41,3,FALSE),"0"))</f>
        <v>143</v>
      </c>
      <c r="AG51">
        <f ca="1">IF(AND(ABS(J51)&gt;ABS(OFFSET(AI$5,MATCH(C51,AL$6:AL$29,1),0)),(ABS(I51)&gt;ROUND(LN(3)/LN(2)*ABS(OFFSET(AI$5,MATCH(C51,AL$6:AL$29,1),0)),0))),1,0)</f>
        <v>0</v>
      </c>
      <c r="AH51" s="21">
        <f t="shared" si="15"/>
        <v>9.2983305667803275</v>
      </c>
      <c r="AL51" s="10" t="s">
        <v>191</v>
      </c>
      <c r="AM51" s="10" t="s">
        <v>192</v>
      </c>
      <c r="AN51" s="10" t="s">
        <v>15</v>
      </c>
      <c r="AO51" s="1"/>
      <c r="AP51" s="1"/>
      <c r="AQ51" s="1"/>
    </row>
    <row r="52" spans="1:43">
      <c r="A52" s="3">
        <v>393216</v>
      </c>
      <c r="B52" s="3">
        <v>390625</v>
      </c>
      <c r="C52" s="6">
        <f t="shared" si="42"/>
        <v>11.445289946708677</v>
      </c>
      <c r="D52" s="3" t="s">
        <v>103</v>
      </c>
      <c r="E52" s="17"/>
      <c r="F52" s="7" t="str">
        <f t="shared" ca="1" si="67"/>
        <v>5^8-kleisma</v>
      </c>
      <c r="G52" s="7" t="str">
        <f ca="1">LOOKUP(AG52,AL$52:AN$58)&amp;AF52&amp;LOOKUP(C52,AL$6:AN$29)</f>
        <v>5^8k</v>
      </c>
      <c r="H52" s="2" t="s">
        <v>72</v>
      </c>
      <c r="I52">
        <f t="shared" si="68"/>
        <v>17</v>
      </c>
      <c r="J52">
        <f t="shared" si="68"/>
        <v>1</v>
      </c>
      <c r="K52">
        <f t="shared" si="68"/>
        <v>-8</v>
      </c>
      <c r="L52">
        <f t="shared" si="68"/>
        <v>0</v>
      </c>
      <c r="M52">
        <f t="shared" si="68"/>
        <v>0</v>
      </c>
      <c r="N52">
        <f t="shared" si="68"/>
        <v>0</v>
      </c>
      <c r="O52">
        <f t="shared" si="68"/>
        <v>0</v>
      </c>
      <c r="P52">
        <f t="shared" si="68"/>
        <v>0</v>
      </c>
      <c r="Q52">
        <f t="shared" si="68"/>
        <v>0</v>
      </c>
      <c r="R52">
        <f t="shared" si="68"/>
        <v>0</v>
      </c>
      <c r="S52">
        <f t="shared" si="68"/>
        <v>0</v>
      </c>
      <c r="T52" t="s">
        <v>71</v>
      </c>
      <c r="V52" s="7">
        <f t="shared" si="3"/>
        <v>1</v>
      </c>
      <c r="W52" s="7">
        <f t="shared" si="4"/>
        <v>1</v>
      </c>
      <c r="X52" s="7">
        <f t="shared" si="69"/>
        <v>1</v>
      </c>
      <c r="Y52">
        <f t="shared" si="70"/>
        <v>390625</v>
      </c>
      <c r="Z52" t="str">
        <f t="shared" si="71"/>
        <v/>
      </c>
      <c r="AA52" t="str">
        <f t="shared" si="72"/>
        <v>5^8.</v>
      </c>
      <c r="AB52" t="str">
        <f t="shared" si="73"/>
        <v>[,-8]</v>
      </c>
      <c r="AC52" t="str">
        <f t="shared" si="10"/>
        <v>5^8</v>
      </c>
      <c r="AD52" t="str">
        <f t="shared" si="11"/>
        <v>5^8</v>
      </c>
      <c r="AE52" t="str">
        <f t="shared" si="74"/>
        <v>5^8</v>
      </c>
      <c r="AF52" t="str">
        <f t="shared" si="75"/>
        <v>5^8</v>
      </c>
      <c r="AG52">
        <f ca="1">IF(AND(ABS(J52)&gt;ABS(OFFSET(AI$5,MATCH(C52,AL$6:AL$29,1),0)),(ABS(I52)&gt;ROUND(LN(3)/LN(2)*ABS(OFFSET(AI$5,MATCH(C52,AL$6:AL$29,1),0)),0))),1,0)</f>
        <v>0</v>
      </c>
      <c r="AH52" s="21">
        <f t="shared" si="15"/>
        <v>0.29527176296819513</v>
      </c>
      <c r="AL52">
        <v>0</v>
      </c>
      <c r="AM52" s="1"/>
      <c r="AN52" s="1"/>
      <c r="AO52" s="1"/>
      <c r="AP52" s="1"/>
      <c r="AQ52" s="1"/>
    </row>
    <row r="53" spans="1:43">
      <c r="A53" s="3">
        <v>2835</v>
      </c>
      <c r="B53" s="3">
        <v>2816</v>
      </c>
      <c r="C53" s="6">
        <f>(LN(A53)-LN(B53))/LN(2)*1200</f>
        <v>11.641681430752387</v>
      </c>
      <c r="E53" s="22" t="s">
        <v>216</v>
      </c>
      <c r="F53" s="7" t="str">
        <f t="shared" ca="1" si="67"/>
        <v>11:35-kleisma</v>
      </c>
      <c r="G53" s="7" t="str">
        <f ca="1">LOOKUP(AG53,AL$52:AN$58)&amp;AF53&amp;LOOKUP(C53,AL$6:AN$29)</f>
        <v>11:35k</v>
      </c>
      <c r="H53" s="2" t="s">
        <v>72</v>
      </c>
      <c r="I53">
        <f t="shared" si="68"/>
        <v>-8</v>
      </c>
      <c r="J53">
        <f t="shared" si="68"/>
        <v>4</v>
      </c>
      <c r="K53">
        <f t="shared" si="68"/>
        <v>1</v>
      </c>
      <c r="L53">
        <f t="shared" si="68"/>
        <v>1</v>
      </c>
      <c r="M53">
        <f t="shared" si="68"/>
        <v>-1</v>
      </c>
      <c r="N53">
        <f t="shared" si="68"/>
        <v>0</v>
      </c>
      <c r="O53">
        <f t="shared" si="68"/>
        <v>0</v>
      </c>
      <c r="P53">
        <f t="shared" si="68"/>
        <v>0</v>
      </c>
      <c r="Q53">
        <f t="shared" si="68"/>
        <v>0</v>
      </c>
      <c r="R53">
        <f t="shared" si="68"/>
        <v>0</v>
      </c>
      <c r="S53">
        <f t="shared" si="68"/>
        <v>0</v>
      </c>
      <c r="T53" t="s">
        <v>71</v>
      </c>
      <c r="V53" s="7">
        <f>A53/(I$5^IF(I53&gt;0,I53,0)*J$5^IF(J53&gt;0,J53,0)*K$5^IF(K53&gt;0,K53,0)*L$5^IF(L53&gt;0,L53,0)*M$5^IF(M53&gt;0,M53,0)*N$5^IF(N53&gt;0,N53,0)*O$5^IF(O53&gt;0,O53,0)*P$5^IF(P53&gt;0,P53,0)*Q$5^IF(Q53&gt;0,Q53,0)*R$5^IF(R53&gt;0,R53,0)*S$5^IF(S53&gt;0,S53,0))</f>
        <v>1</v>
      </c>
      <c r="W53" s="7">
        <f>B53/(I$5^IF(I53&lt;0,-I53,0)*J$5^IF(J53&lt;0,-J53,0)*K$5^IF(K53&lt;0,-K53,0)*L$5^IF(L53&lt;0,-L53,0)*M$5^IF(M53&lt;0,-M53,0)*N$5^IF(N53&lt;0,-N53,0)*O$5^IF(O53&lt;0,-O53,0)*P$5^IF(P53&lt;0,-P53,0)*Q$5^IF(Q53&lt;0,-Q53,0)*R$5^IF(R53&lt;0,-R53,0)*S$5^IF(S53&lt;0,-S53,0))</f>
        <v>1</v>
      </c>
      <c r="X53" s="7">
        <f t="shared" si="69"/>
        <v>35</v>
      </c>
      <c r="Y53">
        <f t="shared" si="70"/>
        <v>11</v>
      </c>
      <c r="Z53" t="str">
        <f t="shared" si="71"/>
        <v>5.7.</v>
      </c>
      <c r="AA53" t="str">
        <f t="shared" si="72"/>
        <v>11.</v>
      </c>
      <c r="AB53" t="str">
        <f t="shared" si="73"/>
        <v>[,1 1 -1]</v>
      </c>
      <c r="AC53" t="str">
        <f t="shared" si="10"/>
        <v>11:35</v>
      </c>
      <c r="AD53" t="str">
        <f t="shared" si="11"/>
        <v>11:35</v>
      </c>
      <c r="AE53" t="str">
        <f t="shared" si="74"/>
        <v>11:35</v>
      </c>
      <c r="AF53" t="str">
        <f t="shared" si="75"/>
        <v>11:35</v>
      </c>
      <c r="AG53">
        <f ca="1">IF(AND(ABS(J53)&gt;ABS(OFFSET(AI$5,MATCH(C53,AL$6:AL$29,1),0)),(ABS(I53)&gt;ROUND(LN(3)/LN(2)*ABS(OFFSET(AI$5,MATCH(C53,AL$6:AL$29,1),0)),0))),1,0)</f>
        <v>0</v>
      </c>
      <c r="AH53" s="21">
        <f t="shared" si="15"/>
        <v>3.2831792231581414</v>
      </c>
      <c r="AL53" s="1">
        <v>1</v>
      </c>
      <c r="AM53" s="1" t="s">
        <v>194</v>
      </c>
      <c r="AN53" s="1" t="s">
        <v>75</v>
      </c>
      <c r="AO53" s="1"/>
      <c r="AP53" s="1"/>
      <c r="AQ53" s="1"/>
    </row>
    <row r="54" spans="1:43">
      <c r="A54" s="3">
        <v>145</v>
      </c>
      <c r="B54" s="3">
        <v>144</v>
      </c>
      <c r="C54" s="6">
        <f t="shared" si="42"/>
        <v>11.980906287146029</v>
      </c>
      <c r="D54" s="3" t="s">
        <v>104</v>
      </c>
      <c r="E54" s="17"/>
      <c r="F54" s="7" t="str">
        <f t="shared" ca="1" si="67"/>
        <v>145-comma</v>
      </c>
      <c r="G54" s="7" t="str">
        <f ca="1">LOOKUP(AG54,AL$52:AN$58)&amp;AF54&amp;LOOKUP(C54,AL$6:AN$29)</f>
        <v>145C</v>
      </c>
      <c r="H54" s="2" t="s">
        <v>72</v>
      </c>
      <c r="I54">
        <f t="shared" si="68"/>
        <v>-4</v>
      </c>
      <c r="J54">
        <f t="shared" si="68"/>
        <v>-2</v>
      </c>
      <c r="K54">
        <f t="shared" si="68"/>
        <v>1</v>
      </c>
      <c r="L54">
        <f t="shared" si="68"/>
        <v>0</v>
      </c>
      <c r="M54">
        <f t="shared" si="68"/>
        <v>0</v>
      </c>
      <c r="N54">
        <f t="shared" si="68"/>
        <v>0</v>
      </c>
      <c r="O54">
        <f t="shared" si="68"/>
        <v>0</v>
      </c>
      <c r="P54">
        <f t="shared" si="68"/>
        <v>0</v>
      </c>
      <c r="Q54">
        <f t="shared" si="68"/>
        <v>0</v>
      </c>
      <c r="R54">
        <f t="shared" si="68"/>
        <v>1</v>
      </c>
      <c r="S54">
        <f t="shared" si="68"/>
        <v>0</v>
      </c>
      <c r="T54" t="s">
        <v>71</v>
      </c>
      <c r="V54" s="7">
        <f t="shared" si="3"/>
        <v>1</v>
      </c>
      <c r="W54" s="7">
        <f t="shared" si="4"/>
        <v>1</v>
      </c>
      <c r="X54" s="7">
        <f t="shared" si="69"/>
        <v>145</v>
      </c>
      <c r="Y54">
        <f t="shared" si="70"/>
        <v>1</v>
      </c>
      <c r="Z54" t="str">
        <f t="shared" si="71"/>
        <v>5.29.</v>
      </c>
      <c r="AA54" t="str">
        <f t="shared" si="72"/>
        <v/>
      </c>
      <c r="AB54" t="str">
        <f t="shared" si="73"/>
        <v>[,1 0 0,0 0 0,0 1]</v>
      </c>
      <c r="AC54" t="str">
        <f t="shared" si="10"/>
        <v>145</v>
      </c>
      <c r="AD54" t="str">
        <f t="shared" si="11"/>
        <v>145</v>
      </c>
      <c r="AE54" t="str">
        <f t="shared" si="74"/>
        <v>145</v>
      </c>
      <c r="AF54" t="str">
        <f t="shared" si="75"/>
        <v>145</v>
      </c>
      <c r="AG54">
        <f ca="1">IF(AND(ABS(J54)&gt;ABS(OFFSET(AI$5,MATCH(C54,AL$6:AL$29,1),0)),(ABS(I54)&gt;ROUND(LN(3)/LN(2)*ABS(OFFSET(AI$5,MATCH(C54,AL$6:AL$29,1),0)),0))),1,0)</f>
        <v>0</v>
      </c>
      <c r="AH54" s="21">
        <f t="shared" si="15"/>
        <v>2.7377080882264346</v>
      </c>
      <c r="AL54" s="1">
        <v>2</v>
      </c>
      <c r="AM54" s="1" t="s">
        <v>195</v>
      </c>
      <c r="AN54" s="1" t="s">
        <v>76</v>
      </c>
      <c r="AO54" s="1"/>
      <c r="AP54" s="1"/>
      <c r="AQ54" s="1"/>
    </row>
    <row r="55" spans="1:43">
      <c r="A55" s="3">
        <v>144</v>
      </c>
      <c r="B55" s="3">
        <v>143</v>
      </c>
      <c r="C55" s="6">
        <f t="shared" si="42"/>
        <v>12.064397596708238</v>
      </c>
      <c r="E55" s="17" t="s">
        <v>217</v>
      </c>
      <c r="F55" s="7" t="str">
        <f t="shared" ca="1" si="67"/>
        <v>143-comma</v>
      </c>
      <c r="G55" s="7" t="str">
        <f ca="1">LOOKUP(AG55,AL$52:AN$58)&amp;AF55&amp;LOOKUP(C55,AL$6:AN$29)</f>
        <v>143C</v>
      </c>
      <c r="H55" s="2"/>
      <c r="I55">
        <f t="shared" si="68"/>
        <v>4</v>
      </c>
      <c r="J55">
        <f t="shared" si="68"/>
        <v>2</v>
      </c>
      <c r="K55">
        <f t="shared" si="68"/>
        <v>0</v>
      </c>
      <c r="L55">
        <f t="shared" si="68"/>
        <v>0</v>
      </c>
      <c r="M55">
        <f t="shared" si="68"/>
        <v>-1</v>
      </c>
      <c r="N55">
        <f t="shared" si="68"/>
        <v>-1</v>
      </c>
      <c r="O55">
        <f t="shared" si="68"/>
        <v>0</v>
      </c>
      <c r="P55">
        <f t="shared" si="68"/>
        <v>0</v>
      </c>
      <c r="Q55">
        <f t="shared" si="68"/>
        <v>0</v>
      </c>
      <c r="R55">
        <f t="shared" si="68"/>
        <v>0</v>
      </c>
      <c r="S55">
        <f t="shared" si="68"/>
        <v>0</v>
      </c>
      <c r="V55" s="7">
        <f t="shared" si="3"/>
        <v>1</v>
      </c>
      <c r="W55" s="7">
        <f t="shared" si="4"/>
        <v>1</v>
      </c>
      <c r="X55" s="7">
        <f t="shared" si="69"/>
        <v>1</v>
      </c>
      <c r="Y55">
        <f t="shared" si="70"/>
        <v>143</v>
      </c>
      <c r="Z55" t="str">
        <f t="shared" si="71"/>
        <v/>
      </c>
      <c r="AA55" t="str">
        <f t="shared" si="72"/>
        <v>11.13.</v>
      </c>
      <c r="AB55" t="str">
        <f t="shared" si="73"/>
        <v>[,0 0 -1,-1]</v>
      </c>
      <c r="AC55" t="str">
        <f t="shared" si="10"/>
        <v>143</v>
      </c>
      <c r="AD55" t="str">
        <f t="shared" si="11"/>
        <v>143</v>
      </c>
      <c r="AE55" t="str">
        <f t="shared" si="74"/>
        <v>143</v>
      </c>
      <c r="AF55" t="str">
        <f t="shared" si="75"/>
        <v>143</v>
      </c>
      <c r="AG55">
        <f ca="1">IF(AND(ABS(J55)&gt;ABS(OFFSET(AI$5,MATCH(C55,AL$6:AL$29,1),0)),(ABS(I55)&gt;ROUND(LN(3)/LN(2)*ABS(OFFSET(AI$5,MATCH(C55,AL$6:AL$29,1),0)),0))),1,0)</f>
        <v>0</v>
      </c>
      <c r="AH55" s="21">
        <f t="shared" si="15"/>
        <v>1.2571510473944878</v>
      </c>
      <c r="AL55" s="1">
        <v>3</v>
      </c>
      <c r="AM55" s="1" t="s">
        <v>196</v>
      </c>
      <c r="AN55" s="1" t="s">
        <v>77</v>
      </c>
      <c r="AO55" s="1"/>
      <c r="AP55" s="1"/>
      <c r="AQ55" s="1"/>
    </row>
    <row r="56" spans="1:43">
      <c r="A56" s="3">
        <v>136</v>
      </c>
      <c r="B56" s="3">
        <v>135</v>
      </c>
      <c r="C56" s="6">
        <v>12.64</v>
      </c>
      <c r="E56" s="17" t="s">
        <v>218</v>
      </c>
      <c r="F56" s="7" t="str">
        <f t="shared" ref="F56:F63" si="76">LOOKUP(AG56,AL$52:AM$58)&amp;AE56&amp;IF((RIGHT(AE56,1)&lt;&gt;"]")*ISERROR(VALUE(RIGHT(AE56,1)))," ","-")&amp;LOOKUP(C56,AL$6:AM$29)</f>
        <v>5:17-comma</v>
      </c>
      <c r="G56" s="7" t="str">
        <f t="shared" ref="G56:G63" si="77">LOOKUP(AG56,AL$52:AN$58)&amp;AF56&amp;LOOKUP(C56,AL$6:AN$29)</f>
        <v>5:17C</v>
      </c>
      <c r="H56" s="2"/>
      <c r="I56">
        <f t="shared" si="68"/>
        <v>3</v>
      </c>
      <c r="J56">
        <f t="shared" si="68"/>
        <v>-3</v>
      </c>
      <c r="K56">
        <f t="shared" si="68"/>
        <v>-1</v>
      </c>
      <c r="L56">
        <f t="shared" si="68"/>
        <v>0</v>
      </c>
      <c r="M56">
        <f t="shared" si="68"/>
        <v>0</v>
      </c>
      <c r="N56">
        <f t="shared" si="68"/>
        <v>0</v>
      </c>
      <c r="O56">
        <f t="shared" si="68"/>
        <v>1</v>
      </c>
      <c r="P56">
        <f t="shared" si="68"/>
        <v>0</v>
      </c>
      <c r="Q56">
        <f t="shared" si="68"/>
        <v>0</v>
      </c>
      <c r="R56">
        <f t="shared" si="68"/>
        <v>0</v>
      </c>
      <c r="S56">
        <f t="shared" si="68"/>
        <v>0</v>
      </c>
      <c r="V56" s="7">
        <f t="shared" si="3"/>
        <v>1</v>
      </c>
      <c r="W56" s="7">
        <f t="shared" si="4"/>
        <v>1</v>
      </c>
      <c r="X56" s="7">
        <f t="shared" si="69"/>
        <v>17</v>
      </c>
      <c r="Y56">
        <f t="shared" si="70"/>
        <v>5</v>
      </c>
      <c r="Z56" t="str">
        <f t="shared" si="71"/>
        <v>17.</v>
      </c>
      <c r="AA56" t="str">
        <f t="shared" si="72"/>
        <v>5.</v>
      </c>
      <c r="AB56" t="str">
        <f t="shared" si="73"/>
        <v>[,-1 0 0,0 1]</v>
      </c>
      <c r="AC56" t="str">
        <f t="shared" si="10"/>
        <v>5:17</v>
      </c>
      <c r="AD56" t="str">
        <f t="shared" si="11"/>
        <v>5:17</v>
      </c>
      <c r="AE56" t="str">
        <f t="shared" si="74"/>
        <v>5:17</v>
      </c>
      <c r="AF56" t="str">
        <f t="shared" si="75"/>
        <v>5:17</v>
      </c>
      <c r="AL56" s="1">
        <v>4</v>
      </c>
      <c r="AM56" s="1" t="s">
        <v>197</v>
      </c>
      <c r="AN56" s="1" t="s">
        <v>78</v>
      </c>
      <c r="AO56" s="1"/>
      <c r="AP56" s="1"/>
      <c r="AQ56" s="1"/>
    </row>
    <row r="57" spans="1:43">
      <c r="A57" s="3">
        <v>5632</v>
      </c>
      <c r="B57" s="3">
        <v>5589</v>
      </c>
      <c r="C57" s="6">
        <f t="shared" si="42"/>
        <v>13.268590769401541</v>
      </c>
      <c r="E57" s="1" t="s">
        <v>334</v>
      </c>
      <c r="F57" s="7" t="str">
        <f t="shared" ca="1" si="76"/>
        <v>11:23-comma</v>
      </c>
      <c r="G57" s="7" t="str">
        <f t="shared" ca="1" si="77"/>
        <v>11:23C</v>
      </c>
      <c r="H57" s="2" t="s">
        <v>72</v>
      </c>
      <c r="I57">
        <f t="shared" ref="I57:S63" si="78">ROUND(LN(GCD($A57,I$5^AU$4))/LN(I$5),0)-ROUND(LN(GCD($B57,I$5^AU$4))/LN(I$5),0)</f>
        <v>9</v>
      </c>
      <c r="J57">
        <f t="shared" si="78"/>
        <v>-5</v>
      </c>
      <c r="K57">
        <f t="shared" si="78"/>
        <v>0</v>
      </c>
      <c r="L57">
        <f t="shared" si="78"/>
        <v>0</v>
      </c>
      <c r="M57">
        <f t="shared" si="78"/>
        <v>1</v>
      </c>
      <c r="N57">
        <f t="shared" si="78"/>
        <v>0</v>
      </c>
      <c r="O57">
        <f t="shared" si="78"/>
        <v>0</v>
      </c>
      <c r="P57">
        <f t="shared" si="78"/>
        <v>0</v>
      </c>
      <c r="Q57">
        <f t="shared" si="78"/>
        <v>-1</v>
      </c>
      <c r="R57">
        <f t="shared" si="78"/>
        <v>0</v>
      </c>
      <c r="S57">
        <f t="shared" si="78"/>
        <v>0</v>
      </c>
      <c r="T57" t="s">
        <v>71</v>
      </c>
      <c r="V57" s="7">
        <f>A57/(I$5^IF(I57&gt;0,I57,0)*J$5^IF(J57&gt;0,J57,0)*K$5^IF(K57&gt;0,K57,0)*L$5^IF(L57&gt;0,L57,0)*M$5^IF(M57&gt;0,M57,0)*N$5^IF(N57&gt;0,N57,0)*O$5^IF(O57&gt;0,O57,0)*P$5^IF(P57&gt;0,P57,0)*Q$5^IF(Q57&gt;0,Q57,0)*R$5^IF(R57&gt;0,R57,0)*S$5^IF(S57&gt;0,S57,0))</f>
        <v>1</v>
      </c>
      <c r="W57" s="7">
        <f>B57/(I$5^IF(I57&lt;0,-I57,0)*J$5^IF(J57&lt;0,-J57,0)*K$5^IF(K57&lt;0,-K57,0)*L$5^IF(L57&lt;0,-L57,0)*M$5^IF(M57&lt;0,-M57,0)*N$5^IF(N57&lt;0,-N57,0)*O$5^IF(O57&lt;0,-O57,0)*P$5^IF(P57&lt;0,-P57,0)*Q$5^IF(Q57&lt;0,-Q57,0)*R$5^IF(R57&lt;0,-R57,0)*S$5^IF(S57&lt;0,-S57,0))</f>
        <v>1</v>
      </c>
      <c r="X57" s="7">
        <f t="shared" ref="X57:X63" si="79">K$5^IF(K57&gt;0,K57,0)*L$5^IF(L57&gt;0,L57,0)*M$5^IF(M57&gt;0,M57,0)*N$5^IF(N57&gt;0,N57,0)*O$5^IF(O57&gt;0,O57,0)*P$5^IF(P57&gt;0,P57,0)*Q$5^IF(Q57&gt;0,Q57,0)*R$5^IF(R57&gt;0,R57,0)*S$5^IF(S57&gt;0,S57,0)</f>
        <v>11</v>
      </c>
      <c r="Y57">
        <f t="shared" ref="Y57:Y63" si="80">K$5^IF(K57&lt;0,-K57,0)*L$5^IF(L57&lt;0,-L57,0)*M$5^IF(M57&lt;0,-M57,0)*N$5^IF(N57&lt;0,-N57,0)*O$5^IF(O57&lt;0,-O57,0)*P$5^IF(P57&lt;0,-P57,0)*Q$5^IF(Q57&lt;0,-Q57,0)*R$5^IF(R57&lt;0,-R57,0)*S$5^IF(S57&lt;0,-S57,0)</f>
        <v>23</v>
      </c>
      <c r="Z57" t="str">
        <f t="shared" ref="Z57:Z63" si="81">IF(K57&gt;0,K$5&amp;IF(K57&gt;1,"^"&amp;K57,"")&amp;".","")&amp;IF(L57&gt;0,L$5&amp;IF(L57&gt;1,"^"&amp;L57,"")&amp;".","")&amp;IF(M57&gt;0,M$5&amp;IF(M57&gt;1,"^"&amp;M57,"")&amp;".","")&amp;IF(N57&gt;0,N$5&amp;IF(N57&gt;1,"^"&amp;N57,"")&amp;".","")&amp;IF(O57&gt;0,O$5&amp;IF(O57&gt;1,"^"&amp;O57,"")&amp;".","")&amp;IF(P57&gt;0,P$5&amp;IF(P57&gt;1,"^"&amp;P57,"")&amp;".","")&amp;IF(Q57&gt;0,Q$5&amp;IF(Q57&gt;1,"^"&amp;Q57,"")&amp;".","")&amp;IF(R57&gt;0,R$5&amp;IF(R57&gt;1,"^"&amp;R57,"")&amp;".","")&amp;IF(S57&gt;0,S$5&amp;IF(S57&gt;1,"^"&amp;S57,"")&amp;".","")</f>
        <v>11.</v>
      </c>
      <c r="AA57" t="str">
        <f t="shared" ref="AA57:AA63" si="82">IF(K57&lt;0,K$5&amp;IF(K57&lt;-1,"^"&amp;-K57,"")&amp;".","")&amp;IF(L57&lt;0,L$5&amp;IF(L57&lt;-1,"^"&amp;-L57,"")&amp;".","")&amp;IF(M57&lt;0,M$5&amp;IF(M57&lt;-1,"^"&amp;-M57,"")&amp;".","")&amp;IF(N57&lt;0,N$5&amp;IF(N57&lt;-1,"^"&amp;-N57,"")&amp;".","")&amp;IF(O57&lt;0,O$5&amp;IF(O57&lt;-1,"^"&amp;-O57,"")&amp;".","")&amp;IF(P57&lt;0,P$5&amp;IF(P57&lt;-1,"^"&amp;-P57,"")&amp;".","")&amp;IF(Q57&lt;0,Q$5&amp;IF(Q57&lt;-1,"^"&amp;-Q57,"")&amp;".","")&amp;IF(R57&lt;0,R$5&amp;IF(R57&lt;-1,"^"&amp;-R57,"")&amp;".","")&amp;IF(S57&lt;0,S$5&amp;IF(S57&lt;-1,"^"&amp;-S57,"")&amp;".","")</f>
        <v>23.</v>
      </c>
      <c r="AB57" t="str">
        <f t="shared" ref="AB57:AB63" si="83">"[,"&amp;IF(OR(K57:S57),K57,"")&amp;IF(OR(L57:S57)," "&amp;L57,"")&amp;IF(OR(M57:S57)," "&amp;M57,"")&amp;IF(OR(N57:S57),","&amp;N57,"")&amp;IF(OR(O57:S57)," "&amp;O57,"")&amp;IF(OR(P57:S57)," "&amp;P57,"")&amp;IF(OR(Q57:S57),","&amp;Q57,"")&amp;IF(OR(R57:S57)," "&amp;R57,"")&amp;IF(OR(S57:S57)," "&amp;S57,"")&amp;"]"</f>
        <v>[,0 0 1,0 0 0,-1]</v>
      </c>
      <c r="AC57" t="str">
        <f t="shared" si="10"/>
        <v>11:23</v>
      </c>
      <c r="AD57" t="str">
        <f t="shared" si="11"/>
        <v>11:23</v>
      </c>
      <c r="AE57" t="str">
        <f t="shared" ref="AE57:AE63" si="84">IF(ISERROR(VLOOKUP(VALUE(AD57),AL$32:AM$41,2,FALSE)),AD57,TEXT(VLOOKUP(VALUE(AD57),AL$32:AM$41,2,FALSE),"0"))</f>
        <v>11:23</v>
      </c>
      <c r="AF57" t="str">
        <f t="shared" ref="AF57:AF63" si="85">IF(ISERROR(VLOOKUP(VALUE(AD57),AL$32:AN$41,3,FALSE)),AD57,TEXT(VLOOKUP(VALUE(AD57),AL$32:AN$41,3,FALSE),"0"))</f>
        <v>11:23</v>
      </c>
      <c r="AG57">
        <f t="shared" ref="AG57:AG63" ca="1" si="86">IF(AND(ABS(J57)&gt;ABS(OFFSET(AI$5,MATCH(C57,AL$6:AL$29,1),0)),(ABS(I57)&gt;ROUND(LN(3)/LN(2)*ABS(OFFSET(AI$5,MATCH(C57,AL$6:AL$29,1),0)),0))),1,0)</f>
        <v>0</v>
      </c>
      <c r="AH57" s="21">
        <f t="shared" si="15"/>
        <v>5.8169955173137247</v>
      </c>
      <c r="AL57" s="1">
        <v>5</v>
      </c>
      <c r="AM57" s="1" t="str">
        <f t="shared" ref="AM57:AM65" si="87">AL57&amp;"-complex "</f>
        <v xml:space="preserve">5-complex </v>
      </c>
      <c r="AN57" s="1" t="str">
        <f t="shared" ref="AN57:AN65" si="88">AL57&amp;"c"</f>
        <v>5c</v>
      </c>
      <c r="AO57" s="1"/>
      <c r="AP57" s="1"/>
      <c r="AQ57" s="1"/>
    </row>
    <row r="58" spans="1:43">
      <c r="A58" s="3">
        <v>1728</v>
      </c>
      <c r="B58" s="3">
        <v>1715</v>
      </c>
      <c r="C58" s="6">
        <f t="shared" si="42"/>
        <v>13.073569323952652</v>
      </c>
      <c r="D58" s="3" t="s">
        <v>105</v>
      </c>
      <c r="E58" s="17"/>
      <c r="F58" s="7" t="str">
        <f t="shared" ca="1" si="76"/>
        <v>5.7^3-comma</v>
      </c>
      <c r="G58" s="7" t="str">
        <f t="shared" ca="1" si="77"/>
        <v>5.7^3C</v>
      </c>
      <c r="H58" s="2" t="s">
        <v>72</v>
      </c>
      <c r="I58">
        <f t="shared" si="78"/>
        <v>6</v>
      </c>
      <c r="J58">
        <f t="shared" si="78"/>
        <v>3</v>
      </c>
      <c r="K58">
        <f t="shared" si="78"/>
        <v>-1</v>
      </c>
      <c r="L58">
        <f t="shared" si="78"/>
        <v>-3</v>
      </c>
      <c r="M58">
        <f t="shared" si="78"/>
        <v>0</v>
      </c>
      <c r="N58">
        <f t="shared" si="78"/>
        <v>0</v>
      </c>
      <c r="O58">
        <f t="shared" si="78"/>
        <v>0</v>
      </c>
      <c r="P58">
        <f t="shared" si="78"/>
        <v>0</v>
      </c>
      <c r="Q58">
        <f t="shared" si="78"/>
        <v>0</v>
      </c>
      <c r="R58">
        <f t="shared" si="78"/>
        <v>0</v>
      </c>
      <c r="S58">
        <f t="shared" si="78"/>
        <v>0</v>
      </c>
      <c r="T58" t="s">
        <v>71</v>
      </c>
      <c r="V58" s="7">
        <f t="shared" si="3"/>
        <v>1</v>
      </c>
      <c r="W58" s="7">
        <f t="shared" si="4"/>
        <v>1</v>
      </c>
      <c r="X58" s="7">
        <f t="shared" si="79"/>
        <v>1</v>
      </c>
      <c r="Y58">
        <f t="shared" si="80"/>
        <v>1715</v>
      </c>
      <c r="Z58" t="str">
        <f t="shared" si="81"/>
        <v/>
      </c>
      <c r="AA58" t="str">
        <f t="shared" si="82"/>
        <v>5.7^3.</v>
      </c>
      <c r="AB58" t="str">
        <f t="shared" si="83"/>
        <v>[,-1 -3]</v>
      </c>
      <c r="AC58" t="str">
        <f t="shared" si="10"/>
        <v>5.7^3</v>
      </c>
      <c r="AD58" t="str">
        <f t="shared" si="11"/>
        <v>5.7^3</v>
      </c>
      <c r="AE58" t="str">
        <f t="shared" si="84"/>
        <v>5.7^3</v>
      </c>
      <c r="AF58" t="str">
        <f t="shared" si="85"/>
        <v>5.7^3</v>
      </c>
      <c r="AG58">
        <f t="shared" ca="1" si="86"/>
        <v>0</v>
      </c>
      <c r="AH58" s="21">
        <f t="shared" si="15"/>
        <v>2.1950126642242287</v>
      </c>
      <c r="AL58" s="1">
        <v>6</v>
      </c>
      <c r="AM58" s="1" t="str">
        <f t="shared" si="87"/>
        <v xml:space="preserve">6-complex </v>
      </c>
      <c r="AN58" s="1" t="str">
        <f t="shared" si="88"/>
        <v>6c</v>
      </c>
      <c r="AO58" s="1"/>
      <c r="AP58" s="1"/>
      <c r="AQ58" s="1"/>
    </row>
    <row r="59" spans="1:43">
      <c r="A59" s="3">
        <v>126</v>
      </c>
      <c r="B59" s="3">
        <v>125</v>
      </c>
      <c r="C59" s="6">
        <f t="shared" si="42"/>
        <v>13.794766605394596</v>
      </c>
      <c r="D59" s="3" t="s">
        <v>106</v>
      </c>
      <c r="E59" s="15" t="s">
        <v>357</v>
      </c>
      <c r="F59" s="7" t="str">
        <f t="shared" ca="1" si="76"/>
        <v>7:125-comma</v>
      </c>
      <c r="G59" s="7" t="str">
        <f t="shared" ca="1" si="77"/>
        <v>7:125C</v>
      </c>
      <c r="H59" s="2" t="s">
        <v>72</v>
      </c>
      <c r="I59">
        <f t="shared" si="78"/>
        <v>1</v>
      </c>
      <c r="J59">
        <f t="shared" si="78"/>
        <v>2</v>
      </c>
      <c r="K59">
        <f t="shared" si="78"/>
        <v>-3</v>
      </c>
      <c r="L59">
        <f t="shared" si="78"/>
        <v>1</v>
      </c>
      <c r="M59">
        <f t="shared" si="78"/>
        <v>0</v>
      </c>
      <c r="N59">
        <f t="shared" si="78"/>
        <v>0</v>
      </c>
      <c r="O59">
        <f t="shared" si="78"/>
        <v>0</v>
      </c>
      <c r="P59">
        <f t="shared" si="78"/>
        <v>0</v>
      </c>
      <c r="Q59">
        <f t="shared" si="78"/>
        <v>0</v>
      </c>
      <c r="R59">
        <f t="shared" si="78"/>
        <v>0</v>
      </c>
      <c r="S59">
        <f t="shared" si="78"/>
        <v>0</v>
      </c>
      <c r="T59" t="s">
        <v>71</v>
      </c>
      <c r="V59" s="7">
        <f t="shared" si="3"/>
        <v>1</v>
      </c>
      <c r="W59" s="7">
        <f t="shared" si="4"/>
        <v>1</v>
      </c>
      <c r="X59" s="7">
        <f t="shared" si="79"/>
        <v>7</v>
      </c>
      <c r="Y59">
        <f t="shared" si="80"/>
        <v>125</v>
      </c>
      <c r="Z59" t="str">
        <f t="shared" si="81"/>
        <v>7.</v>
      </c>
      <c r="AA59" t="str">
        <f t="shared" si="82"/>
        <v>5^3.</v>
      </c>
      <c r="AB59" t="str">
        <f t="shared" si="83"/>
        <v>[,-3 1]</v>
      </c>
      <c r="AC59" t="str">
        <f t="shared" si="10"/>
        <v>7:125</v>
      </c>
      <c r="AD59" t="str">
        <f t="shared" si="11"/>
        <v>7:125</v>
      </c>
      <c r="AE59" t="str">
        <f t="shared" si="84"/>
        <v>7:125</v>
      </c>
      <c r="AF59" t="str">
        <f t="shared" si="85"/>
        <v>7:125</v>
      </c>
      <c r="AG59">
        <f t="shared" ca="1" si="86"/>
        <v>0</v>
      </c>
      <c r="AH59" s="21">
        <f t="shared" si="15"/>
        <v>1.1506059177748853</v>
      </c>
      <c r="AL59" s="1">
        <v>7</v>
      </c>
      <c r="AM59" s="1" t="str">
        <f t="shared" si="87"/>
        <v xml:space="preserve">7-complex </v>
      </c>
      <c r="AN59" s="1" t="str">
        <f t="shared" si="88"/>
        <v>7c</v>
      </c>
      <c r="AO59" s="1"/>
      <c r="AP59" s="1"/>
      <c r="AQ59" s="1"/>
    </row>
    <row r="60" spans="1:43">
      <c r="A60" s="3">
        <v>245</v>
      </c>
      <c r="B60" s="3">
        <v>243</v>
      </c>
      <c r="C60" s="6">
        <f t="shared" si="42"/>
        <v>14.190522476148693</v>
      </c>
      <c r="D60" s="3" t="s">
        <v>107</v>
      </c>
      <c r="E60" s="15" t="s">
        <v>358</v>
      </c>
      <c r="F60" s="7" t="str">
        <f t="shared" ca="1" si="76"/>
        <v>245-comma</v>
      </c>
      <c r="G60" s="7" t="str">
        <f t="shared" ca="1" si="77"/>
        <v>245C</v>
      </c>
      <c r="H60" s="2" t="s">
        <v>72</v>
      </c>
      <c r="I60">
        <f t="shared" si="78"/>
        <v>0</v>
      </c>
      <c r="J60">
        <f t="shared" si="78"/>
        <v>-5</v>
      </c>
      <c r="K60">
        <f t="shared" si="78"/>
        <v>1</v>
      </c>
      <c r="L60">
        <f t="shared" si="78"/>
        <v>2</v>
      </c>
      <c r="M60">
        <f t="shared" si="78"/>
        <v>0</v>
      </c>
      <c r="N60">
        <f t="shared" si="78"/>
        <v>0</v>
      </c>
      <c r="O60">
        <f t="shared" si="78"/>
        <v>0</v>
      </c>
      <c r="P60">
        <f t="shared" si="78"/>
        <v>0</v>
      </c>
      <c r="Q60">
        <f t="shared" si="78"/>
        <v>0</v>
      </c>
      <c r="R60">
        <f t="shared" si="78"/>
        <v>0</v>
      </c>
      <c r="S60">
        <f t="shared" si="78"/>
        <v>0</v>
      </c>
      <c r="T60" t="s">
        <v>71</v>
      </c>
      <c r="V60" s="7">
        <f t="shared" si="3"/>
        <v>1</v>
      </c>
      <c r="W60" s="7">
        <f t="shared" si="4"/>
        <v>1</v>
      </c>
      <c r="X60" s="7">
        <f t="shared" si="79"/>
        <v>245</v>
      </c>
      <c r="Y60">
        <f t="shared" si="80"/>
        <v>1</v>
      </c>
      <c r="Z60" t="str">
        <f t="shared" si="81"/>
        <v>5.7^2.</v>
      </c>
      <c r="AA60" t="str">
        <f t="shared" si="82"/>
        <v/>
      </c>
      <c r="AB60" t="str">
        <f t="shared" si="83"/>
        <v>[,1 2]</v>
      </c>
      <c r="AC60" t="str">
        <f t="shared" si="10"/>
        <v>245</v>
      </c>
      <c r="AD60" t="str">
        <f t="shared" si="11"/>
        <v>245</v>
      </c>
      <c r="AE60" t="str">
        <f t="shared" si="84"/>
        <v>245</v>
      </c>
      <c r="AF60" t="str">
        <f t="shared" si="85"/>
        <v>245</v>
      </c>
      <c r="AG60">
        <f t="shared" ca="1" si="86"/>
        <v>0</v>
      </c>
      <c r="AH60" s="21">
        <f t="shared" si="15"/>
        <v>5.8737622143030377</v>
      </c>
      <c r="AL60" s="1">
        <v>8</v>
      </c>
      <c r="AM60" s="1" t="str">
        <f t="shared" si="87"/>
        <v xml:space="preserve">8-complex </v>
      </c>
      <c r="AN60" s="1" t="str">
        <f t="shared" si="88"/>
        <v>8c</v>
      </c>
      <c r="AO60" s="1"/>
      <c r="AP60" s="1"/>
      <c r="AQ60" s="1"/>
    </row>
    <row r="61" spans="1:43">
      <c r="A61" s="3">
        <v>121</v>
      </c>
      <c r="B61" s="3">
        <v>120</v>
      </c>
      <c r="C61" s="6">
        <f>(LN(A61)-LN(B61))/LN(2)*1200</f>
        <v>14.36716999929193</v>
      </c>
      <c r="E61" s="17"/>
      <c r="F61" s="7" t="str">
        <f t="shared" ca="1" si="76"/>
        <v>5:121-comma</v>
      </c>
      <c r="G61" s="7" t="str">
        <f t="shared" ca="1" si="77"/>
        <v>5:121C</v>
      </c>
      <c r="H61" s="2" t="s">
        <v>72</v>
      </c>
      <c r="I61">
        <f t="shared" si="78"/>
        <v>-3</v>
      </c>
      <c r="J61">
        <f t="shared" si="78"/>
        <v>-1</v>
      </c>
      <c r="K61">
        <f t="shared" si="78"/>
        <v>-1</v>
      </c>
      <c r="L61">
        <f t="shared" si="78"/>
        <v>0</v>
      </c>
      <c r="M61">
        <f t="shared" si="78"/>
        <v>2</v>
      </c>
      <c r="N61">
        <f t="shared" si="78"/>
        <v>0</v>
      </c>
      <c r="O61">
        <f t="shared" si="78"/>
        <v>0</v>
      </c>
      <c r="P61">
        <f t="shared" si="78"/>
        <v>0</v>
      </c>
      <c r="Q61">
        <f t="shared" si="78"/>
        <v>0</v>
      </c>
      <c r="R61">
        <f t="shared" si="78"/>
        <v>0</v>
      </c>
      <c r="S61">
        <f t="shared" si="78"/>
        <v>0</v>
      </c>
      <c r="T61" t="s">
        <v>71</v>
      </c>
      <c r="V61" s="7">
        <f>A61/(I$5^IF(I61&gt;0,I61,0)*J$5^IF(J61&gt;0,J61,0)*K$5^IF(K61&gt;0,K61,0)*L$5^IF(L61&gt;0,L61,0)*M$5^IF(M61&gt;0,M61,0)*N$5^IF(N61&gt;0,N61,0)*O$5^IF(O61&gt;0,O61,0)*P$5^IF(P61&gt;0,P61,0)*Q$5^IF(Q61&gt;0,Q61,0)*R$5^IF(R61&gt;0,R61,0)*S$5^IF(S61&gt;0,S61,0))</f>
        <v>1</v>
      </c>
      <c r="W61" s="7">
        <f>B61/(I$5^IF(I61&lt;0,-I61,0)*J$5^IF(J61&lt;0,-J61,0)*K$5^IF(K61&lt;0,-K61,0)*L$5^IF(L61&lt;0,-L61,0)*M$5^IF(M61&lt;0,-M61,0)*N$5^IF(N61&lt;0,-N61,0)*O$5^IF(O61&lt;0,-O61,0)*P$5^IF(P61&lt;0,-P61,0)*Q$5^IF(Q61&lt;0,-Q61,0)*R$5^IF(R61&lt;0,-R61,0)*S$5^IF(S61&lt;0,-S61,0))</f>
        <v>1</v>
      </c>
      <c r="X61" s="7">
        <f t="shared" si="79"/>
        <v>121</v>
      </c>
      <c r="Y61">
        <f t="shared" si="80"/>
        <v>5</v>
      </c>
      <c r="Z61" t="str">
        <f t="shared" si="81"/>
        <v>11^2.</v>
      </c>
      <c r="AA61" t="str">
        <f t="shared" si="82"/>
        <v>5.</v>
      </c>
      <c r="AB61" t="str">
        <f t="shared" si="83"/>
        <v>[,-1 0 2]</v>
      </c>
      <c r="AC61" t="str">
        <f t="shared" si="10"/>
        <v>5:121</v>
      </c>
      <c r="AD61" t="str">
        <f t="shared" si="11"/>
        <v>5:121</v>
      </c>
      <c r="AE61" t="str">
        <f t="shared" si="84"/>
        <v>5:121</v>
      </c>
      <c r="AF61" t="str">
        <f t="shared" si="85"/>
        <v>5:121</v>
      </c>
      <c r="AG61">
        <f t="shared" ca="1" si="86"/>
        <v>0</v>
      </c>
      <c r="AH61" s="21">
        <f t="shared" si="15"/>
        <v>1.8846390464445046</v>
      </c>
      <c r="AL61" s="1">
        <v>9</v>
      </c>
      <c r="AM61" s="1" t="str">
        <f t="shared" si="87"/>
        <v xml:space="preserve">9-complex </v>
      </c>
      <c r="AN61" s="1" t="str">
        <f t="shared" si="88"/>
        <v>9c</v>
      </c>
      <c r="AO61" s="1"/>
      <c r="AP61" s="1"/>
      <c r="AQ61" s="1"/>
    </row>
    <row r="62" spans="1:43">
      <c r="A62" s="3">
        <v>4131</v>
      </c>
      <c r="B62" s="3">
        <v>4096</v>
      </c>
      <c r="C62" s="6">
        <f>(LN(A62)-LN(B62))/LN(2)*1200</f>
        <v>14.730413827345409</v>
      </c>
      <c r="E62" s="1" t="s">
        <v>219</v>
      </c>
      <c r="F62" s="7" t="str">
        <f t="shared" ca="1" si="76"/>
        <v>17-comma</v>
      </c>
      <c r="G62" s="7" t="str">
        <f t="shared" ca="1" si="77"/>
        <v>17C</v>
      </c>
      <c r="H62" s="2" t="s">
        <v>72</v>
      </c>
      <c r="I62">
        <f t="shared" si="78"/>
        <v>-12</v>
      </c>
      <c r="J62">
        <f t="shared" si="78"/>
        <v>5</v>
      </c>
      <c r="K62">
        <f t="shared" si="78"/>
        <v>0</v>
      </c>
      <c r="L62">
        <f t="shared" si="78"/>
        <v>0</v>
      </c>
      <c r="M62">
        <f t="shared" si="78"/>
        <v>0</v>
      </c>
      <c r="N62">
        <f t="shared" si="78"/>
        <v>0</v>
      </c>
      <c r="O62">
        <f t="shared" si="78"/>
        <v>1</v>
      </c>
      <c r="P62">
        <f t="shared" si="78"/>
        <v>0</v>
      </c>
      <c r="Q62">
        <f t="shared" si="78"/>
        <v>0</v>
      </c>
      <c r="R62">
        <f t="shared" si="78"/>
        <v>0</v>
      </c>
      <c r="S62">
        <f t="shared" si="78"/>
        <v>0</v>
      </c>
      <c r="T62" t="s">
        <v>71</v>
      </c>
      <c r="V62" s="7">
        <f>A62/(I$5^IF(I62&gt;0,I62,0)*J$5^IF(J62&gt;0,J62,0)*K$5^IF(K62&gt;0,K62,0)*L$5^IF(L62&gt;0,L62,0)*M$5^IF(M62&gt;0,M62,0)*N$5^IF(N62&gt;0,N62,0)*O$5^IF(O62&gt;0,O62,0)*P$5^IF(P62&gt;0,P62,0)*Q$5^IF(Q62&gt;0,Q62,0)*R$5^IF(R62&gt;0,R62,0)*S$5^IF(S62&gt;0,S62,0))</f>
        <v>1</v>
      </c>
      <c r="W62" s="7">
        <f>B62/(I$5^IF(I62&lt;0,-I62,0)*J$5^IF(J62&lt;0,-J62,0)*K$5^IF(K62&lt;0,-K62,0)*L$5^IF(L62&lt;0,-L62,0)*M$5^IF(M62&lt;0,-M62,0)*N$5^IF(N62&lt;0,-N62,0)*O$5^IF(O62&lt;0,-O62,0)*P$5^IF(P62&lt;0,-P62,0)*Q$5^IF(Q62&lt;0,-Q62,0)*R$5^IF(R62&lt;0,-R62,0)*S$5^IF(S62&lt;0,-S62,0))</f>
        <v>1</v>
      </c>
      <c r="X62" s="7">
        <f t="shared" si="79"/>
        <v>17</v>
      </c>
      <c r="Y62">
        <f t="shared" si="80"/>
        <v>1</v>
      </c>
      <c r="Z62" t="str">
        <f t="shared" si="81"/>
        <v>17.</v>
      </c>
      <c r="AA62" t="str">
        <f t="shared" si="82"/>
        <v/>
      </c>
      <c r="AB62" t="str">
        <f t="shared" si="83"/>
        <v>[,0 0 0,0 1]</v>
      </c>
      <c r="AC62" t="str">
        <f t="shared" si="10"/>
        <v>17</v>
      </c>
      <c r="AD62" t="str">
        <f t="shared" si="11"/>
        <v>17</v>
      </c>
      <c r="AE62" t="str">
        <f t="shared" si="84"/>
        <v>17</v>
      </c>
      <c r="AF62" t="str">
        <f t="shared" si="85"/>
        <v>17</v>
      </c>
      <c r="AG62">
        <f t="shared" ca="1" si="86"/>
        <v>0</v>
      </c>
      <c r="AH62" s="21">
        <f t="shared" si="15"/>
        <v>4.0929947065011403</v>
      </c>
      <c r="AL62" s="1">
        <v>10</v>
      </c>
      <c r="AM62" s="1" t="str">
        <f t="shared" si="87"/>
        <v xml:space="preserve">10-complex </v>
      </c>
      <c r="AN62" s="1" t="str">
        <f t="shared" si="88"/>
        <v>10c</v>
      </c>
      <c r="AO62" s="1"/>
      <c r="AP62" s="1"/>
      <c r="AQ62" s="1"/>
    </row>
    <row r="63" spans="1:43">
      <c r="A63" s="3">
        <v>576</v>
      </c>
      <c r="B63" s="3">
        <v>572</v>
      </c>
      <c r="C63" s="6">
        <f>(LN(A63)-LN(B63))/LN(2)*1200</f>
        <v>12.064397596708238</v>
      </c>
      <c r="E63" s="1" t="s">
        <v>335</v>
      </c>
      <c r="F63" s="7" t="str">
        <f t="shared" ca="1" si="76"/>
        <v>143-comma</v>
      </c>
      <c r="G63" s="7" t="str">
        <f t="shared" ca="1" si="77"/>
        <v>143C</v>
      </c>
      <c r="H63" s="2"/>
      <c r="I63">
        <f t="shared" si="78"/>
        <v>4</v>
      </c>
      <c r="J63">
        <f t="shared" si="78"/>
        <v>2</v>
      </c>
      <c r="K63">
        <f t="shared" si="78"/>
        <v>0</v>
      </c>
      <c r="L63">
        <f t="shared" si="78"/>
        <v>0</v>
      </c>
      <c r="M63">
        <f t="shared" si="78"/>
        <v>-1</v>
      </c>
      <c r="N63">
        <f t="shared" si="78"/>
        <v>-1</v>
      </c>
      <c r="O63">
        <f t="shared" si="78"/>
        <v>0</v>
      </c>
      <c r="P63">
        <f t="shared" si="78"/>
        <v>0</v>
      </c>
      <c r="Q63">
        <f t="shared" si="78"/>
        <v>0</v>
      </c>
      <c r="R63">
        <f t="shared" si="78"/>
        <v>0</v>
      </c>
      <c r="S63">
        <f t="shared" si="78"/>
        <v>0</v>
      </c>
      <c r="V63" s="7">
        <f>A63/(I$5^IF(I63&gt;0,I63,0)*J$5^IF(J63&gt;0,J63,0)*K$5^IF(K63&gt;0,K63,0)*L$5^IF(L63&gt;0,L63,0)*M$5^IF(M63&gt;0,M63,0)*N$5^IF(N63&gt;0,N63,0)*O$5^IF(O63&gt;0,O63,0)*P$5^IF(P63&gt;0,P63,0)*Q$5^IF(Q63&gt;0,Q63,0)*R$5^IF(R63&gt;0,R63,0)*S$5^IF(S63&gt;0,S63,0))</f>
        <v>4</v>
      </c>
      <c r="W63" s="7">
        <f>B63/(I$5^IF(I63&lt;0,-I63,0)*J$5^IF(J63&lt;0,-J63,0)*K$5^IF(K63&lt;0,-K63,0)*L$5^IF(L63&lt;0,-L63,0)*M$5^IF(M63&lt;0,-M63,0)*N$5^IF(N63&lt;0,-N63,0)*O$5^IF(O63&lt;0,-O63,0)*P$5^IF(P63&lt;0,-P63,0)*Q$5^IF(Q63&lt;0,-Q63,0)*R$5^IF(R63&lt;0,-R63,0)*S$5^IF(S63&lt;0,-S63,0))</f>
        <v>4</v>
      </c>
      <c r="X63" s="7">
        <f t="shared" si="79"/>
        <v>1</v>
      </c>
      <c r="Y63">
        <f t="shared" si="80"/>
        <v>143</v>
      </c>
      <c r="Z63" t="str">
        <f t="shared" si="81"/>
        <v/>
      </c>
      <c r="AA63" t="str">
        <f t="shared" si="82"/>
        <v>11.13.</v>
      </c>
      <c r="AB63" t="str">
        <f t="shared" si="83"/>
        <v>[,0 0 -1,-1]</v>
      </c>
      <c r="AC63" t="str">
        <f t="shared" si="10"/>
        <v>143</v>
      </c>
      <c r="AD63" t="str">
        <f t="shared" si="11"/>
        <v>143</v>
      </c>
      <c r="AE63" t="str">
        <f t="shared" si="84"/>
        <v>143</v>
      </c>
      <c r="AF63" t="str">
        <f t="shared" si="85"/>
        <v>143</v>
      </c>
      <c r="AG63">
        <f t="shared" ca="1" si="86"/>
        <v>0</v>
      </c>
      <c r="AH63" s="21">
        <f t="shared" si="15"/>
        <v>1.2571510473944878</v>
      </c>
      <c r="AL63" s="1">
        <v>11</v>
      </c>
      <c r="AM63" s="1" t="str">
        <f t="shared" si="87"/>
        <v xml:space="preserve">11-complex </v>
      </c>
      <c r="AN63" s="1" t="str">
        <f t="shared" si="88"/>
        <v>11c</v>
      </c>
      <c r="AO63" s="1"/>
      <c r="AP63" s="1"/>
      <c r="AQ63" s="1"/>
    </row>
    <row r="64" spans="1:43">
      <c r="C64" s="6">
        <v>15.5</v>
      </c>
      <c r="E64" s="1"/>
      <c r="F64" s="7"/>
      <c r="G64" s="7"/>
      <c r="H64" s="2"/>
      <c r="AL64" s="1">
        <v>12</v>
      </c>
      <c r="AM64" s="1" t="str">
        <f t="shared" si="87"/>
        <v xml:space="preserve">12-complex </v>
      </c>
      <c r="AN64" s="1" t="str">
        <f t="shared" si="88"/>
        <v>12c</v>
      </c>
      <c r="AO64" s="1"/>
      <c r="AP64" s="1"/>
      <c r="AQ64" s="1"/>
    </row>
    <row r="65" spans="1:43">
      <c r="A65" s="3">
        <v>413343</v>
      </c>
      <c r="B65" s="3">
        <v>409600</v>
      </c>
      <c r="C65" s="6">
        <f>(LN(A65)-LN(B65))/LN(2)*1200</f>
        <v>15.748487393329492</v>
      </c>
      <c r="E65" s="15" t="s">
        <v>359</v>
      </c>
      <c r="F65" s="7" t="str">
        <f ca="1">LOOKUP(AG65,AL$52:AM$58)&amp;AE65&amp;IF((RIGHT(AE65,1)&lt;&gt;"]")*ISERROR(VALUE(RIGHT(AE65,1)))," ","-")&amp;LOOKUP(C65,AL$6:AM$29)</f>
        <v>7:25-comma</v>
      </c>
      <c r="G65" s="7" t="str">
        <f ca="1">LOOKUP(AG65,AL$52:AN$58)&amp;AF65&amp;LOOKUP(C65,AL$6:AN$29)</f>
        <v>7:25C</v>
      </c>
      <c r="H65" s="2" t="s">
        <v>72</v>
      </c>
      <c r="I65">
        <f t="shared" ref="I65:S66" si="89">ROUND(LN(GCD($A65,I$5^AU$4))/LN(I$5),0)-ROUND(LN(GCD($B65,I$5^AU$4))/LN(I$5),0)</f>
        <v>-14</v>
      </c>
      <c r="J65">
        <f t="shared" si="89"/>
        <v>10</v>
      </c>
      <c r="K65">
        <f t="shared" si="89"/>
        <v>-2</v>
      </c>
      <c r="L65">
        <f t="shared" si="89"/>
        <v>1</v>
      </c>
      <c r="M65">
        <f t="shared" si="89"/>
        <v>0</v>
      </c>
      <c r="N65">
        <f t="shared" si="89"/>
        <v>0</v>
      </c>
      <c r="O65">
        <f t="shared" si="89"/>
        <v>0</v>
      </c>
      <c r="P65">
        <f t="shared" si="89"/>
        <v>0</v>
      </c>
      <c r="Q65">
        <f t="shared" si="89"/>
        <v>0</v>
      </c>
      <c r="R65">
        <f t="shared" si="89"/>
        <v>0</v>
      </c>
      <c r="S65">
        <f t="shared" si="89"/>
        <v>0</v>
      </c>
      <c r="T65" t="s">
        <v>71</v>
      </c>
      <c r="V65" s="7">
        <f>A65/(I$5^IF(I65&gt;0,I65,0)*J$5^IF(J65&gt;0,J65,0)*K$5^IF(K65&gt;0,K65,0)*L$5^IF(L65&gt;0,L65,0)*M$5^IF(M65&gt;0,M65,0)*N$5^IF(N65&gt;0,N65,0)*O$5^IF(O65&gt;0,O65,0)*P$5^IF(P65&gt;0,P65,0)*Q$5^IF(Q65&gt;0,Q65,0)*R$5^IF(R65&gt;0,R65,0)*S$5^IF(S65&gt;0,S65,0))</f>
        <v>1</v>
      </c>
      <c r="W65" s="7">
        <f>B65/(I$5^IF(I65&lt;0,-I65,0)*J$5^IF(J65&lt;0,-J65,0)*K$5^IF(K65&lt;0,-K65,0)*L$5^IF(L65&lt;0,-L65,0)*M$5^IF(M65&lt;0,-M65,0)*N$5^IF(N65&lt;0,-N65,0)*O$5^IF(O65&lt;0,-O65,0)*P$5^IF(P65&lt;0,-P65,0)*Q$5^IF(Q65&lt;0,-Q65,0)*R$5^IF(R65&lt;0,-R65,0)*S$5^IF(S65&lt;0,-S65,0))</f>
        <v>1</v>
      </c>
      <c r="X65" s="7">
        <f>K$5^IF(K65&gt;0,K65,0)*L$5^IF(L65&gt;0,L65,0)*M$5^IF(M65&gt;0,M65,0)*N$5^IF(N65&gt;0,N65,0)*O$5^IF(O65&gt;0,O65,0)*P$5^IF(P65&gt;0,P65,0)*Q$5^IF(Q65&gt;0,Q65,0)*R$5^IF(R65&gt;0,R65,0)*S$5^IF(S65&gt;0,S65,0)</f>
        <v>7</v>
      </c>
      <c r="Y65">
        <f>K$5^IF(K65&lt;0,-K65,0)*L$5^IF(L65&lt;0,-L65,0)*M$5^IF(M65&lt;0,-M65,0)*N$5^IF(N65&lt;0,-N65,0)*O$5^IF(O65&lt;0,-O65,0)*P$5^IF(P65&lt;0,-P65,0)*Q$5^IF(Q65&lt;0,-Q65,0)*R$5^IF(R65&lt;0,-R65,0)*S$5^IF(S65&lt;0,-S65,0)</f>
        <v>25</v>
      </c>
      <c r="Z65" t="str">
        <f>IF(K65&gt;0,K$5&amp;IF(K65&gt;1,"^"&amp;K65,"")&amp;".","")&amp;IF(L65&gt;0,L$5&amp;IF(L65&gt;1,"^"&amp;L65,"")&amp;".","")&amp;IF(M65&gt;0,M$5&amp;IF(M65&gt;1,"^"&amp;M65,"")&amp;".","")&amp;IF(N65&gt;0,N$5&amp;IF(N65&gt;1,"^"&amp;N65,"")&amp;".","")&amp;IF(O65&gt;0,O$5&amp;IF(O65&gt;1,"^"&amp;O65,"")&amp;".","")&amp;IF(P65&gt;0,P$5&amp;IF(P65&gt;1,"^"&amp;P65,"")&amp;".","")&amp;IF(Q65&gt;0,Q$5&amp;IF(Q65&gt;1,"^"&amp;Q65,"")&amp;".","")&amp;IF(R65&gt;0,R$5&amp;IF(R65&gt;1,"^"&amp;R65,"")&amp;".","")&amp;IF(S65&gt;0,S$5&amp;IF(S65&gt;1,"^"&amp;S65,"")&amp;".","")</f>
        <v>7.</v>
      </c>
      <c r="AA65" t="str">
        <f>IF(K65&lt;0,K$5&amp;IF(K65&lt;-1,"^"&amp;-K65,"")&amp;".","")&amp;IF(L65&lt;0,L$5&amp;IF(L65&lt;-1,"^"&amp;-L65,"")&amp;".","")&amp;IF(M65&lt;0,M$5&amp;IF(M65&lt;-1,"^"&amp;-M65,"")&amp;".","")&amp;IF(N65&lt;0,N$5&amp;IF(N65&lt;-1,"^"&amp;-N65,"")&amp;".","")&amp;IF(O65&lt;0,O$5&amp;IF(O65&lt;-1,"^"&amp;-O65,"")&amp;".","")&amp;IF(P65&lt;0,P$5&amp;IF(P65&lt;-1,"^"&amp;-P65,"")&amp;".","")&amp;IF(Q65&lt;0,Q$5&amp;IF(Q65&lt;-1,"^"&amp;-Q65,"")&amp;".","")&amp;IF(R65&lt;0,R$5&amp;IF(R65&lt;-1,"^"&amp;-R65,"")&amp;".","")&amp;IF(S65&lt;0,S$5&amp;IF(S65&lt;-1,"^"&amp;-S65,"")&amp;".","")</f>
        <v>5^2.</v>
      </c>
      <c r="AB65" t="str">
        <f>"[,"&amp;IF(OR(K65:S65),K65,"")&amp;IF(OR(L65:S65)," "&amp;L65,"")&amp;IF(OR(M65:S65)," "&amp;M65,"")&amp;IF(OR(N65:S65),","&amp;N65,"")&amp;IF(OR(O65:S65)," "&amp;O65,"")&amp;IF(OR(P65:S65)," "&amp;P65,"")&amp;IF(OR(Q65:S65),","&amp;Q65,"")&amp;IF(OR(R65:S65)," "&amp;R65,"")&amp;IF(OR(S65:S65)," "&amp;S65,"")&amp;"]"</f>
        <v>[,-2 1]</v>
      </c>
      <c r="AC65" t="str">
        <f t="shared" si="10"/>
        <v>7:25</v>
      </c>
      <c r="AD65" t="str">
        <f t="shared" si="11"/>
        <v>7:25</v>
      </c>
      <c r="AE65" t="str">
        <f>IF(ISERROR(VLOOKUP(VALUE(AD65),AL$32:AM$41,2,FALSE)),AD65,TEXT(VLOOKUP(VALUE(AD65),AL$32:AM$41,2,FALSE),"0"))</f>
        <v>7:25</v>
      </c>
      <c r="AF65" t="str">
        <f>IF(ISERROR(VLOOKUP(VALUE(AD65),AL$32:AN$41,3,FALSE)),AD65,TEXT(VLOOKUP(VALUE(AD65),AL$32:AN$41,3,FALSE),"0"))</f>
        <v>7:25</v>
      </c>
      <c r="AG65">
        <f ca="1">IF(AND(ABS(J65)&gt;ABS(OFFSET(AI$5,MATCH(C65,AL$6:AL$29,1),0)),(ABS(I65)&gt;ROUND(LN(3)/LN(2)*ABS(OFFSET(AI$5,MATCH(C65,AL$6:AL$29,1),0)),0))),1,0)</f>
        <v>0</v>
      </c>
      <c r="AH65" s="21">
        <f t="shared" si="15"/>
        <v>9.0303082046593097</v>
      </c>
      <c r="AL65" s="1">
        <v>13</v>
      </c>
      <c r="AM65" s="1" t="str">
        <f t="shared" si="87"/>
        <v xml:space="preserve">13-complex </v>
      </c>
      <c r="AN65" s="1" t="str">
        <f t="shared" si="88"/>
        <v>13c</v>
      </c>
      <c r="AO65" s="1"/>
      <c r="AP65" s="1"/>
      <c r="AQ65" s="1"/>
    </row>
    <row r="66" spans="1:43">
      <c r="A66" s="3">
        <v>33075</v>
      </c>
      <c r="B66" s="3">
        <v>32768</v>
      </c>
      <c r="C66" s="6">
        <f>(LN(A66)-LN(B66))/LN(2)*1200</f>
        <v>16.144243264083592</v>
      </c>
      <c r="E66" s="1" t="s">
        <v>336</v>
      </c>
      <c r="F66" s="7" t="str">
        <f ca="1">LOOKUP(AG66,AL$52:AM$58)&amp;AE66&amp;IF((RIGHT(AE66,1)&lt;&gt;"]")*ISERROR(VALUE(RIGHT(AE66,1)))," ","-")&amp;LOOKUP(C66,AL$6:AM$29)</f>
        <v>[,2 2]-comma</v>
      </c>
      <c r="G66" s="7" t="str">
        <f ca="1">LOOKUP(AG66,AL$52:AN$58)&amp;AF66&amp;LOOKUP(C66,AL$6:AN$29)</f>
        <v>[,2 2]C</v>
      </c>
      <c r="H66" s="2"/>
      <c r="I66">
        <f t="shared" si="89"/>
        <v>-15</v>
      </c>
      <c r="J66">
        <f t="shared" si="89"/>
        <v>3</v>
      </c>
      <c r="K66">
        <f t="shared" si="89"/>
        <v>2</v>
      </c>
      <c r="L66">
        <f t="shared" si="89"/>
        <v>2</v>
      </c>
      <c r="M66">
        <f t="shared" si="89"/>
        <v>0</v>
      </c>
      <c r="N66">
        <f t="shared" si="89"/>
        <v>0</v>
      </c>
      <c r="O66">
        <f t="shared" si="89"/>
        <v>0</v>
      </c>
      <c r="P66">
        <f t="shared" si="89"/>
        <v>0</v>
      </c>
      <c r="Q66">
        <f t="shared" si="89"/>
        <v>0</v>
      </c>
      <c r="R66">
        <f t="shared" si="89"/>
        <v>0</v>
      </c>
      <c r="S66">
        <f t="shared" si="89"/>
        <v>0</v>
      </c>
      <c r="V66" s="7">
        <f>A66/(I$5^IF(I66&gt;0,I66,0)*J$5^IF(J66&gt;0,J66,0)*K$5^IF(K66&gt;0,K66,0)*L$5^IF(L66&gt;0,L66,0)*M$5^IF(M66&gt;0,M66,0)*N$5^IF(N66&gt;0,N66,0)*O$5^IF(O66&gt;0,O66,0)*P$5^IF(P66&gt;0,P66,0)*Q$5^IF(Q66&gt;0,Q66,0)*R$5^IF(R66&gt;0,R66,0)*S$5^IF(S66&gt;0,S66,0))</f>
        <v>1</v>
      </c>
      <c r="W66" s="7">
        <f>B66/(I$5^IF(I66&lt;0,-I66,0)*J$5^IF(J66&lt;0,-J66,0)*K$5^IF(K66&lt;0,-K66,0)*L$5^IF(L66&lt;0,-L66,0)*M$5^IF(M66&lt;0,-M66,0)*N$5^IF(N66&lt;0,-N66,0)*O$5^IF(O66&lt;0,-O66,0)*P$5^IF(P66&lt;0,-P66,0)*Q$5^IF(Q66&lt;0,-Q66,0)*R$5^IF(R66&lt;0,-R66,0)*S$5^IF(S66&lt;0,-S66,0))</f>
        <v>1</v>
      </c>
      <c r="X66" s="7">
        <f>K$5^IF(K66&gt;0,K66,0)*L$5^IF(L66&gt;0,L66,0)*M$5^IF(M66&gt;0,M66,0)*N$5^IF(N66&gt;0,N66,0)*O$5^IF(O66&gt;0,O66,0)*P$5^IF(P66&gt;0,P66,0)*Q$5^IF(Q66&gt;0,Q66,0)*R$5^IF(R66&gt;0,R66,0)*S$5^IF(S66&gt;0,S66,0)</f>
        <v>1225</v>
      </c>
      <c r="Y66">
        <f>K$5^IF(K66&lt;0,-K66,0)*L$5^IF(L66&lt;0,-L66,0)*M$5^IF(M66&lt;0,-M66,0)*N$5^IF(N66&lt;0,-N66,0)*O$5^IF(O66&lt;0,-O66,0)*P$5^IF(P66&lt;0,-P66,0)*Q$5^IF(Q66&lt;0,-Q66,0)*R$5^IF(R66&lt;0,-R66,0)*S$5^IF(S66&lt;0,-S66,0)</f>
        <v>1</v>
      </c>
      <c r="Z66" t="str">
        <f>IF(K66&gt;0,K$5&amp;IF(K66&gt;1,"^"&amp;K66,"")&amp;".","")&amp;IF(L66&gt;0,L$5&amp;IF(L66&gt;1,"^"&amp;L66,"")&amp;".","")&amp;IF(M66&gt;0,M$5&amp;IF(M66&gt;1,"^"&amp;M66,"")&amp;".","")&amp;IF(N66&gt;0,N$5&amp;IF(N66&gt;1,"^"&amp;N66,"")&amp;".","")&amp;IF(O66&gt;0,O$5&amp;IF(O66&gt;1,"^"&amp;O66,"")&amp;".","")&amp;IF(P66&gt;0,P$5&amp;IF(P66&gt;1,"^"&amp;P66,"")&amp;".","")&amp;IF(Q66&gt;0,Q$5&amp;IF(Q66&gt;1,"^"&amp;Q66,"")&amp;".","")&amp;IF(R66&gt;0,R$5&amp;IF(R66&gt;1,"^"&amp;R66,"")&amp;".","")&amp;IF(S66&gt;0,S$5&amp;IF(S66&gt;1,"^"&amp;S66,"")&amp;".","")</f>
        <v>5^2.7^2.</v>
      </c>
      <c r="AA66" t="str">
        <f>IF(K66&lt;0,K$5&amp;IF(K66&lt;-1,"^"&amp;-K66,"")&amp;".","")&amp;IF(L66&lt;0,L$5&amp;IF(L66&lt;-1,"^"&amp;-L66,"")&amp;".","")&amp;IF(M66&lt;0,M$5&amp;IF(M66&lt;-1,"^"&amp;-M66,"")&amp;".","")&amp;IF(N66&lt;0,N$5&amp;IF(N66&lt;-1,"^"&amp;-N66,"")&amp;".","")&amp;IF(O66&lt;0,O$5&amp;IF(O66&lt;-1,"^"&amp;-O66,"")&amp;".","")&amp;IF(P66&lt;0,P$5&amp;IF(P66&lt;-1,"^"&amp;-P66,"")&amp;".","")&amp;IF(Q66&lt;0,Q$5&amp;IF(Q66&lt;-1,"^"&amp;-Q66,"")&amp;".","")&amp;IF(R66&lt;0,R$5&amp;IF(R66&lt;-1,"^"&amp;-R66,"")&amp;".","")&amp;IF(S66&lt;0,S$5&amp;IF(S66&lt;-1,"^"&amp;-S66,"")&amp;".","")</f>
        <v/>
      </c>
      <c r="AB66" t="str">
        <f>"[,"&amp;IF(OR(K66:S66),K66,"")&amp;IF(OR(L66:S66)," "&amp;L66,"")&amp;IF(OR(M66:S66)," "&amp;M66,"")&amp;IF(OR(N66:S66),","&amp;N66,"")&amp;IF(OR(O66:S66)," "&amp;O66,"")&amp;IF(OR(P66:S66)," "&amp;P66,"")&amp;IF(OR(Q66:S66),","&amp;Q66,"")&amp;IF(OR(R66:S66)," "&amp;R66,"")&amp;IF(OR(S66:S66)," "&amp;S66,"")&amp;"]"</f>
        <v>[,2 2]</v>
      </c>
      <c r="AC66" t="str">
        <f t="shared" si="10"/>
        <v>5^2.7^2</v>
      </c>
      <c r="AD66" t="str">
        <f t="shared" si="11"/>
        <v>[,2 2]</v>
      </c>
      <c r="AE66" t="str">
        <f>IF(ISERROR(VLOOKUP(VALUE(AD66),AL$32:AM$41,2,FALSE)),AD66,TEXT(VLOOKUP(VALUE(AD66),AL$32:AM$41,2,FALSE),"0"))</f>
        <v>[,2 2]</v>
      </c>
      <c r="AF66" t="str">
        <f>IF(ISERROR(VLOOKUP(VALUE(AD66),AL$32:AN$41,3,FALSE)),AD66,TEXT(VLOOKUP(VALUE(AD66),AL$32:AN$41,3,FALSE),"0"))</f>
        <v>[,2 2]</v>
      </c>
      <c r="AG66">
        <f ca="1">IF(AND(ABS(J66)&gt;ABS(OFFSET(AI$5,MATCH(C66,AL$6:AL$29,1),0)),(ABS(I66)&gt;ROUND(LN(3)/LN(2)*ABS(OFFSET(AI$5,MATCH(C66,AL$6:AL$29,1),0)),0))),1,0)</f>
        <v>0</v>
      </c>
      <c r="AH66" s="21">
        <f t="shared" si="15"/>
        <v>2.0059400725813861</v>
      </c>
    </row>
    <row r="67" spans="1:43">
      <c r="E67" s="1"/>
      <c r="F67" s="4"/>
      <c r="G67" s="7"/>
      <c r="H67" s="2"/>
    </row>
    <row r="68" spans="1:43">
      <c r="A68" s="3">
        <v>736</v>
      </c>
      <c r="B68" s="3">
        <v>729</v>
      </c>
      <c r="C68" s="6">
        <f t="shared" si="42"/>
        <v>16.5443420760915</v>
      </c>
      <c r="D68" s="3" t="s">
        <v>108</v>
      </c>
      <c r="E68" s="1" t="s">
        <v>220</v>
      </c>
      <c r="F68" s="7" t="str">
        <f ca="1">LOOKUP(AG68,AL$52:AM$58)&amp;AE68&amp;IF((RIGHT(AE68,1)&lt;&gt;"]")*ISERROR(VALUE(RIGHT(AE68,1)))," ","-")&amp;LOOKUP(C68,AL$6:AM$29)</f>
        <v>23-comma</v>
      </c>
      <c r="G68" s="7" t="str">
        <f ca="1">LOOKUP(AG68,AL$52:AN$58)&amp;AF68&amp;LOOKUP(C68,AL$6:AN$29)</f>
        <v>23C</v>
      </c>
      <c r="H68" s="2" t="s">
        <v>72</v>
      </c>
      <c r="I68">
        <f t="shared" ref="I68:S68" si="90">ROUND(LN(GCD($A68,I$5^AU$4))/LN(I$5),0)-ROUND(LN(GCD($B68,I$5^AU$4))/LN(I$5),0)</f>
        <v>5</v>
      </c>
      <c r="J68">
        <f t="shared" si="90"/>
        <v>-6</v>
      </c>
      <c r="K68">
        <f t="shared" si="90"/>
        <v>0</v>
      </c>
      <c r="L68">
        <f t="shared" si="90"/>
        <v>0</v>
      </c>
      <c r="M68">
        <f t="shared" si="90"/>
        <v>0</v>
      </c>
      <c r="N68">
        <f t="shared" si="90"/>
        <v>0</v>
      </c>
      <c r="O68">
        <f t="shared" si="90"/>
        <v>0</v>
      </c>
      <c r="P68">
        <f t="shared" si="90"/>
        <v>0</v>
      </c>
      <c r="Q68">
        <f t="shared" si="90"/>
        <v>1</v>
      </c>
      <c r="R68">
        <f t="shared" si="90"/>
        <v>0</v>
      </c>
      <c r="S68">
        <f t="shared" si="90"/>
        <v>0</v>
      </c>
      <c r="T68" t="s">
        <v>71</v>
      </c>
      <c r="V68" s="7">
        <f t="shared" si="3"/>
        <v>1</v>
      </c>
      <c r="W68" s="7">
        <f t="shared" si="4"/>
        <v>1</v>
      </c>
      <c r="X68" s="7">
        <f>K$5^IF(K68&gt;0,K68,0)*L$5^IF(L68&gt;0,L68,0)*M$5^IF(M68&gt;0,M68,0)*N$5^IF(N68&gt;0,N68,0)*O$5^IF(O68&gt;0,O68,0)*P$5^IF(P68&gt;0,P68,0)*Q$5^IF(Q68&gt;0,Q68,0)*R$5^IF(R68&gt;0,R68,0)*S$5^IF(S68&gt;0,S68,0)</f>
        <v>23</v>
      </c>
      <c r="Y68">
        <f>K$5^IF(K68&lt;0,-K68,0)*L$5^IF(L68&lt;0,-L68,0)*M$5^IF(M68&lt;0,-M68,0)*N$5^IF(N68&lt;0,-N68,0)*O$5^IF(O68&lt;0,-O68,0)*P$5^IF(P68&lt;0,-P68,0)*Q$5^IF(Q68&lt;0,-Q68,0)*R$5^IF(R68&lt;0,-R68,0)*S$5^IF(S68&lt;0,-S68,0)</f>
        <v>1</v>
      </c>
      <c r="Z68" t="str">
        <f>IF(K68&gt;0,K$5&amp;IF(K68&gt;1,"^"&amp;K68,"")&amp;".","")&amp;IF(L68&gt;0,L$5&amp;IF(L68&gt;1,"^"&amp;L68,"")&amp;".","")&amp;IF(M68&gt;0,M$5&amp;IF(M68&gt;1,"^"&amp;M68,"")&amp;".","")&amp;IF(N68&gt;0,N$5&amp;IF(N68&gt;1,"^"&amp;N68,"")&amp;".","")&amp;IF(O68&gt;0,O$5&amp;IF(O68&gt;1,"^"&amp;O68,"")&amp;".","")&amp;IF(P68&gt;0,P$5&amp;IF(P68&gt;1,"^"&amp;P68,"")&amp;".","")&amp;IF(Q68&gt;0,Q$5&amp;IF(Q68&gt;1,"^"&amp;Q68,"")&amp;".","")&amp;IF(R68&gt;0,R$5&amp;IF(R68&gt;1,"^"&amp;R68,"")&amp;".","")&amp;IF(S68&gt;0,S$5&amp;IF(S68&gt;1,"^"&amp;S68,"")&amp;".","")</f>
        <v>23.</v>
      </c>
      <c r="AA68" t="str">
        <f>IF(K68&lt;0,K$5&amp;IF(K68&lt;-1,"^"&amp;-K68,"")&amp;".","")&amp;IF(L68&lt;0,L$5&amp;IF(L68&lt;-1,"^"&amp;-L68,"")&amp;".","")&amp;IF(M68&lt;0,M$5&amp;IF(M68&lt;-1,"^"&amp;-M68,"")&amp;".","")&amp;IF(N68&lt;0,N$5&amp;IF(N68&lt;-1,"^"&amp;-N68,"")&amp;".","")&amp;IF(O68&lt;0,O$5&amp;IF(O68&lt;-1,"^"&amp;-O68,"")&amp;".","")&amp;IF(P68&lt;0,P$5&amp;IF(P68&lt;-1,"^"&amp;-P68,"")&amp;".","")&amp;IF(Q68&lt;0,Q$5&amp;IF(Q68&lt;-1,"^"&amp;-Q68,"")&amp;".","")&amp;IF(R68&lt;0,R$5&amp;IF(R68&lt;-1,"^"&amp;-R68,"")&amp;".","")&amp;IF(S68&lt;0,S$5&amp;IF(S68&lt;-1,"^"&amp;-S68,"")&amp;".","")</f>
        <v/>
      </c>
      <c r="AB68" t="str">
        <f>"[,"&amp;IF(OR(K68:S68),K68,"")&amp;IF(OR(L68:S68)," "&amp;L68,"")&amp;IF(OR(M68:S68)," "&amp;M68,"")&amp;IF(OR(N68:S68),","&amp;N68,"")&amp;IF(OR(O68:S68)," "&amp;O68,"")&amp;IF(OR(P68:S68)," "&amp;P68,"")&amp;IF(OR(Q68:S68),","&amp;Q68,"")&amp;IF(OR(R68:S68)," "&amp;R68,"")&amp;IF(OR(S68:S68)," "&amp;S68,"")&amp;"]"</f>
        <v>[,0 0 0,0 0 0,1]</v>
      </c>
      <c r="AC68" t="str">
        <f t="shared" si="10"/>
        <v>23</v>
      </c>
      <c r="AD68" t="str">
        <f t="shared" si="11"/>
        <v>23</v>
      </c>
      <c r="AE68" t="str">
        <f>IF(ISERROR(VLOOKUP(VALUE(AD68),AL$32:AM$41,2,FALSE)),AD68,TEXT(VLOOKUP(VALUE(AD68),AL$32:AM$41,2,FALSE),"0"))</f>
        <v>23</v>
      </c>
      <c r="AF68" t="str">
        <f>IF(ISERROR(VLOOKUP(VALUE(AD68),AL$32:AN$41,3,FALSE)),AD68,TEXT(VLOOKUP(VALUE(AD68),AL$32:AN$41,3,FALSE),"0"))</f>
        <v>23</v>
      </c>
      <c r="AG68">
        <f ca="1">IF(AND(ABS(J68)&gt;ABS(OFFSET(AI$5,MATCH(C68,AL$6:AL$29,1),0)),(ABS(I68)&gt;ROUND(LN(3)/LN(2)*ABS(OFFSET(AI$5,MATCH(C68,AL$6:AL$29,1),0)),0))),1,0)</f>
        <v>0</v>
      </c>
      <c r="AH68" s="21">
        <f t="shared" si="15"/>
        <v>7.0186954702259801</v>
      </c>
      <c r="AO68" s="1"/>
      <c r="AP68" s="1"/>
      <c r="AQ68" s="1"/>
    </row>
    <row r="69" spans="1:43">
      <c r="A69" s="3">
        <v>512</v>
      </c>
      <c r="B69" s="3">
        <v>507</v>
      </c>
      <c r="C69" s="6">
        <v>16.96</v>
      </c>
      <c r="E69" s="1" t="s">
        <v>337</v>
      </c>
      <c r="F69" s="7" t="str">
        <f ca="1">LOOKUP(AG69,AL$52:AM$58)&amp;AE69&amp;IF((RIGHT(AE69,1)&lt;&gt;"]")*ISERROR(VALUE(RIGHT(AE69,1)))," ","-")&amp;LOOKUP(C69,AL$6:AM$29)</f>
        <v>169-comma</v>
      </c>
      <c r="G69" s="7" t="str">
        <f ca="1">LOOKUP(AG69,AL$52:AN$58)&amp;AF69&amp;LOOKUP(C69,AL$6:AN$29)</f>
        <v>169C</v>
      </c>
      <c r="H69" s="2" t="s">
        <v>72</v>
      </c>
      <c r="I69">
        <f t="shared" ref="I69:S69" si="91">ROUND(LN(GCD($A69,I$5^AU$4))/LN(I$5),0)-ROUND(LN(GCD($B69,I$5^AU$4))/LN(I$5),0)</f>
        <v>9</v>
      </c>
      <c r="J69">
        <f t="shared" si="91"/>
        <v>-1</v>
      </c>
      <c r="K69">
        <f t="shared" si="91"/>
        <v>0</v>
      </c>
      <c r="L69">
        <f t="shared" si="91"/>
        <v>0</v>
      </c>
      <c r="M69">
        <f t="shared" si="91"/>
        <v>0</v>
      </c>
      <c r="N69">
        <f t="shared" si="91"/>
        <v>-2</v>
      </c>
      <c r="O69">
        <f t="shared" si="91"/>
        <v>0</v>
      </c>
      <c r="P69">
        <f t="shared" si="91"/>
        <v>0</v>
      </c>
      <c r="Q69">
        <f t="shared" si="91"/>
        <v>0</v>
      </c>
      <c r="R69">
        <f t="shared" si="91"/>
        <v>0</v>
      </c>
      <c r="S69">
        <f t="shared" si="91"/>
        <v>0</v>
      </c>
      <c r="T69" t="s">
        <v>71</v>
      </c>
      <c r="V69" s="7">
        <f>A69/(I$5^IF(I69&gt;0,I69,0)*J$5^IF(J69&gt;0,J69,0)*K$5^IF(K69&gt;0,K69,0)*L$5^IF(L69&gt;0,L69,0)*M$5^IF(M69&gt;0,M69,0)*N$5^IF(N69&gt;0,N69,0)*O$5^IF(O69&gt;0,O69,0)*P$5^IF(P69&gt;0,P69,0)*Q$5^IF(Q69&gt;0,Q69,0)*R$5^IF(R69&gt;0,R69,0)*S$5^IF(S69&gt;0,S69,0))</f>
        <v>1</v>
      </c>
      <c r="W69" s="7">
        <f>B69/(I$5^IF(I69&lt;0,-I69,0)*J$5^IF(J69&lt;0,-J69,0)*K$5^IF(K69&lt;0,-K69,0)*L$5^IF(L69&lt;0,-L69,0)*M$5^IF(M69&lt;0,-M69,0)*N$5^IF(N69&lt;0,-N69,0)*O$5^IF(O69&lt;0,-O69,0)*P$5^IF(P69&lt;0,-P69,0)*Q$5^IF(Q69&lt;0,-Q69,0)*R$5^IF(R69&lt;0,-R69,0)*S$5^IF(S69&lt;0,-S69,0))</f>
        <v>1</v>
      </c>
      <c r="X69" s="7">
        <f>K$5^IF(K69&gt;0,K69,0)*L$5^IF(L69&gt;0,L69,0)*M$5^IF(M69&gt;0,M69,0)*N$5^IF(N69&gt;0,N69,0)*O$5^IF(O69&gt;0,O69,0)*P$5^IF(P69&gt;0,P69,0)*Q$5^IF(Q69&gt;0,Q69,0)*R$5^IF(R69&gt;0,R69,0)*S$5^IF(S69&gt;0,S69,0)</f>
        <v>1</v>
      </c>
      <c r="Y69">
        <f>K$5^IF(K69&lt;0,-K69,0)*L$5^IF(L69&lt;0,-L69,0)*M$5^IF(M69&lt;0,-M69,0)*N$5^IF(N69&lt;0,-N69,0)*O$5^IF(O69&lt;0,-O69,0)*P$5^IF(P69&lt;0,-P69,0)*Q$5^IF(Q69&lt;0,-Q69,0)*R$5^IF(R69&lt;0,-R69,0)*S$5^IF(S69&lt;0,-S69,0)</f>
        <v>169</v>
      </c>
      <c r="Z69" t="str">
        <f>IF(K69&gt;0,K$5&amp;IF(K69&gt;1,"^"&amp;K69,"")&amp;".","")&amp;IF(L69&gt;0,L$5&amp;IF(L69&gt;1,"^"&amp;L69,"")&amp;".","")&amp;IF(M69&gt;0,M$5&amp;IF(M69&gt;1,"^"&amp;M69,"")&amp;".","")&amp;IF(N69&gt;0,N$5&amp;IF(N69&gt;1,"^"&amp;N69,"")&amp;".","")&amp;IF(O69&gt;0,O$5&amp;IF(O69&gt;1,"^"&amp;O69,"")&amp;".","")&amp;IF(P69&gt;0,P$5&amp;IF(P69&gt;1,"^"&amp;P69,"")&amp;".","")&amp;IF(Q69&gt;0,Q$5&amp;IF(Q69&gt;1,"^"&amp;Q69,"")&amp;".","")&amp;IF(R69&gt;0,R$5&amp;IF(R69&gt;1,"^"&amp;R69,"")&amp;".","")&amp;IF(S69&gt;0,S$5&amp;IF(S69&gt;1,"^"&amp;S69,"")&amp;".","")</f>
        <v/>
      </c>
      <c r="AA69" t="str">
        <f>IF(K69&lt;0,K$5&amp;IF(K69&lt;-1,"^"&amp;-K69,"")&amp;".","")&amp;IF(L69&lt;0,L$5&amp;IF(L69&lt;-1,"^"&amp;-L69,"")&amp;".","")&amp;IF(M69&lt;0,M$5&amp;IF(M69&lt;-1,"^"&amp;-M69,"")&amp;".","")&amp;IF(N69&lt;0,N$5&amp;IF(N69&lt;-1,"^"&amp;-N69,"")&amp;".","")&amp;IF(O69&lt;0,O$5&amp;IF(O69&lt;-1,"^"&amp;-O69,"")&amp;".","")&amp;IF(P69&lt;0,P$5&amp;IF(P69&lt;-1,"^"&amp;-P69,"")&amp;".","")&amp;IF(Q69&lt;0,Q$5&amp;IF(Q69&lt;-1,"^"&amp;-Q69,"")&amp;".","")&amp;IF(R69&lt;0,R$5&amp;IF(R69&lt;-1,"^"&amp;-R69,"")&amp;".","")&amp;IF(S69&lt;0,S$5&amp;IF(S69&lt;-1,"^"&amp;-S69,"")&amp;".","")</f>
        <v>13^2.</v>
      </c>
      <c r="AB69" t="str">
        <f>"[,"&amp;IF(OR(K69:S69),K69,"")&amp;IF(OR(L69:S69)," "&amp;L69,"")&amp;IF(OR(M69:S69)," "&amp;M69,"")&amp;IF(OR(N69:S69),","&amp;N69,"")&amp;IF(OR(O69:S69)," "&amp;O69,"")&amp;IF(OR(P69:S69)," "&amp;P69,"")&amp;IF(OR(Q69:S69),","&amp;Q69,"")&amp;IF(OR(R69:S69)," "&amp;R69,"")&amp;IF(OR(S69:S69)," "&amp;S69,"")&amp;"]"</f>
        <v>[,0 0 0,-2]</v>
      </c>
      <c r="AC69" t="str">
        <f>IF(Y69&gt;X69,IF(X69=1,"",IF(X69&lt;=F$2,X69,LEFT(Z69,LEN(Z69)-1))&amp;":")&amp;IF(Y69=1,"1",IF(Y69&lt;=F$2,Y69,LEFT(AA69,LEN(AA69)-1))),IF(Y69=1,"",IF(Y69&lt;=F$2,Y69,LEFT(AA69,LEN(AA69)-1))&amp;":")&amp;IF(X69=1,"1",IF(X69&lt;=F$2,X69,LEFT(Z69,LEN(Z69)-1))))</f>
        <v>169</v>
      </c>
      <c r="AD69" t="str">
        <f>IF(LEN(AC69)&gt;MAX(F$4,LEN(AB69)-3),AB69,IF(Y69&gt;X69,IF(X69=1,"",IF(X69&lt;=F$2,X69,LEFT(Z69,LEN(Z69)-1))&amp;":")&amp;IF(Y69=1,"1",IF(Y69&lt;=F$2,Y69,LEFT(AA69,LEN(AA69)-1))),IF(Y69=1,"",IF(Y69&lt;=F$2,Y69,LEFT(AA69,LEN(AA69)-1))&amp;":")&amp;IF(X69=1,"1",IF(X69&lt;=F$2,X69,LEFT(Z69,LEN(Z69)-1)))))</f>
        <v>169</v>
      </c>
      <c r="AE69" t="str">
        <f>IF(ISERROR(VLOOKUP(VALUE(AD69),AL$32:AM$41,2,FALSE)),AD69,TEXT(VLOOKUP(VALUE(AD69),AL$32:AM$41,2,FALSE),"0"))</f>
        <v>169</v>
      </c>
      <c r="AF69" t="str">
        <f>IF(ISERROR(VLOOKUP(VALUE(AD69),AL$32:AN$41,3,FALSE)),AD69,TEXT(VLOOKUP(VALUE(AD69),AL$32:AN$41,3,FALSE),"0"))</f>
        <v>169</v>
      </c>
      <c r="AG69">
        <f ca="1">IF(AND(ABS(J69)&gt;ABS(OFFSET(AI$5,MATCH(C69,AL$6:AL$29,1),0)),(ABS(I69)&gt;ROUND(LN(3)/LN(2)*ABS(OFFSET(AI$5,MATCH(C69,AL$6:AL$29,1),0)),0))),1,0)</f>
        <v>0</v>
      </c>
      <c r="AH69" s="21">
        <f>ABS(J69-7*C69/113.685)</f>
        <v>2.0442890442890445</v>
      </c>
      <c r="AO69" s="1"/>
      <c r="AP69" s="1"/>
      <c r="AQ69" s="1"/>
    </row>
    <row r="70" spans="1:43">
      <c r="A70" s="3">
        <v>100</v>
      </c>
      <c r="B70" s="3">
        <v>99</v>
      </c>
      <c r="C70" s="6">
        <f t="shared" si="42"/>
        <v>17.399483634139081</v>
      </c>
      <c r="D70" s="3" t="s">
        <v>109</v>
      </c>
      <c r="E70" s="1"/>
      <c r="F70" s="7" t="str">
        <f t="shared" ref="F70:F76" ca="1" si="92">LOOKUP(AG70,AL$52:AM$58)&amp;AE70&amp;IF((RIGHT(AE70,1)&lt;&gt;"]")*ISERROR(VALUE(RIGHT(AE70,1)))," ","-")&amp;LOOKUP(C70,AL$6:AM$29)</f>
        <v>11:25-comma</v>
      </c>
      <c r="G70" s="7" t="str">
        <f t="shared" ref="G70:G76" ca="1" si="93">LOOKUP(AG70,AL$52:AN$58)&amp;AF70&amp;LOOKUP(C70,AL$6:AN$29)</f>
        <v>11:25C</v>
      </c>
      <c r="H70" s="2" t="s">
        <v>72</v>
      </c>
      <c r="I70">
        <f t="shared" ref="I70:S76" si="94">ROUND(LN(GCD($A70,I$5^AU$4))/LN(I$5),0)-ROUND(LN(GCD($B70,I$5^AU$4))/LN(I$5),0)</f>
        <v>2</v>
      </c>
      <c r="J70">
        <f t="shared" si="94"/>
        <v>-2</v>
      </c>
      <c r="K70">
        <f t="shared" si="94"/>
        <v>2</v>
      </c>
      <c r="L70">
        <f t="shared" si="94"/>
        <v>0</v>
      </c>
      <c r="M70">
        <f t="shared" si="94"/>
        <v>-1</v>
      </c>
      <c r="N70">
        <f t="shared" si="94"/>
        <v>0</v>
      </c>
      <c r="O70">
        <f t="shared" si="94"/>
        <v>0</v>
      </c>
      <c r="P70">
        <f t="shared" si="94"/>
        <v>0</v>
      </c>
      <c r="Q70">
        <f t="shared" si="94"/>
        <v>0</v>
      </c>
      <c r="R70">
        <f t="shared" si="94"/>
        <v>0</v>
      </c>
      <c r="S70">
        <f t="shared" si="94"/>
        <v>0</v>
      </c>
      <c r="T70" t="s">
        <v>71</v>
      </c>
      <c r="V70" s="7">
        <f t="shared" ref="V70:V165" si="95">A70/(I$5^IF(I70&gt;0,I70,0)*J$5^IF(J70&gt;0,J70,0)*K$5^IF(K70&gt;0,K70,0)*L$5^IF(L70&gt;0,L70,0)*M$5^IF(M70&gt;0,M70,0)*N$5^IF(N70&gt;0,N70,0)*O$5^IF(O70&gt;0,O70,0)*P$5^IF(P70&gt;0,P70,0)*Q$5^IF(Q70&gt;0,Q70,0)*R$5^IF(R70&gt;0,R70,0)*S$5^IF(S70&gt;0,S70,0))</f>
        <v>1</v>
      </c>
      <c r="W70" s="7">
        <f t="shared" ref="W70:W165" si="96">B70/(I$5^IF(I70&lt;0,-I70,0)*J$5^IF(J70&lt;0,-J70,0)*K$5^IF(K70&lt;0,-K70,0)*L$5^IF(L70&lt;0,-L70,0)*M$5^IF(M70&lt;0,-M70,0)*N$5^IF(N70&lt;0,-N70,0)*O$5^IF(O70&lt;0,-O70,0)*P$5^IF(P70&lt;0,-P70,0)*Q$5^IF(Q70&lt;0,-Q70,0)*R$5^IF(R70&lt;0,-R70,0)*S$5^IF(S70&lt;0,-S70,0))</f>
        <v>1</v>
      </c>
      <c r="X70" s="7">
        <f t="shared" ref="X70:X76" si="97">K$5^IF(K70&gt;0,K70,0)*L$5^IF(L70&gt;0,L70,0)*M$5^IF(M70&gt;0,M70,0)*N$5^IF(N70&gt;0,N70,0)*O$5^IF(O70&gt;0,O70,0)*P$5^IF(P70&gt;0,P70,0)*Q$5^IF(Q70&gt;0,Q70,0)*R$5^IF(R70&gt;0,R70,0)*S$5^IF(S70&gt;0,S70,0)</f>
        <v>25</v>
      </c>
      <c r="Y70">
        <f t="shared" ref="Y70:Y76" si="98">K$5^IF(K70&lt;0,-K70,0)*L$5^IF(L70&lt;0,-L70,0)*M$5^IF(M70&lt;0,-M70,0)*N$5^IF(N70&lt;0,-N70,0)*O$5^IF(O70&lt;0,-O70,0)*P$5^IF(P70&lt;0,-P70,0)*Q$5^IF(Q70&lt;0,-Q70,0)*R$5^IF(R70&lt;0,-R70,0)*S$5^IF(S70&lt;0,-S70,0)</f>
        <v>11</v>
      </c>
      <c r="Z70" t="str">
        <f t="shared" ref="Z70:Z76" si="99">IF(K70&gt;0,K$5&amp;IF(K70&gt;1,"^"&amp;K70,"")&amp;".","")&amp;IF(L70&gt;0,L$5&amp;IF(L70&gt;1,"^"&amp;L70,"")&amp;".","")&amp;IF(M70&gt;0,M$5&amp;IF(M70&gt;1,"^"&amp;M70,"")&amp;".","")&amp;IF(N70&gt;0,N$5&amp;IF(N70&gt;1,"^"&amp;N70,"")&amp;".","")&amp;IF(O70&gt;0,O$5&amp;IF(O70&gt;1,"^"&amp;O70,"")&amp;".","")&amp;IF(P70&gt;0,P$5&amp;IF(P70&gt;1,"^"&amp;P70,"")&amp;".","")&amp;IF(Q70&gt;0,Q$5&amp;IF(Q70&gt;1,"^"&amp;Q70,"")&amp;".","")&amp;IF(R70&gt;0,R$5&amp;IF(R70&gt;1,"^"&amp;R70,"")&amp;".","")&amp;IF(S70&gt;0,S$5&amp;IF(S70&gt;1,"^"&amp;S70,"")&amp;".","")</f>
        <v>5^2.</v>
      </c>
      <c r="AA70" t="str">
        <f t="shared" ref="AA70:AA76" si="100">IF(K70&lt;0,K$5&amp;IF(K70&lt;-1,"^"&amp;-K70,"")&amp;".","")&amp;IF(L70&lt;0,L$5&amp;IF(L70&lt;-1,"^"&amp;-L70,"")&amp;".","")&amp;IF(M70&lt;0,M$5&amp;IF(M70&lt;-1,"^"&amp;-M70,"")&amp;".","")&amp;IF(N70&lt;0,N$5&amp;IF(N70&lt;-1,"^"&amp;-N70,"")&amp;".","")&amp;IF(O70&lt;0,O$5&amp;IF(O70&lt;-1,"^"&amp;-O70,"")&amp;".","")&amp;IF(P70&lt;0,P$5&amp;IF(P70&lt;-1,"^"&amp;-P70,"")&amp;".","")&amp;IF(Q70&lt;0,Q$5&amp;IF(Q70&lt;-1,"^"&amp;-Q70,"")&amp;".","")&amp;IF(R70&lt;0,R$5&amp;IF(R70&lt;-1,"^"&amp;-R70,"")&amp;".","")&amp;IF(S70&lt;0,S$5&amp;IF(S70&lt;-1,"^"&amp;-S70,"")&amp;".","")</f>
        <v>11.</v>
      </c>
      <c r="AB70" t="str">
        <f t="shared" ref="AB70:AB76" si="101">"[,"&amp;IF(OR(K70:S70),K70,"")&amp;IF(OR(L70:S70)," "&amp;L70,"")&amp;IF(OR(M70:S70)," "&amp;M70,"")&amp;IF(OR(N70:S70),","&amp;N70,"")&amp;IF(OR(O70:S70)," "&amp;O70,"")&amp;IF(OR(P70:S70)," "&amp;P70,"")&amp;IF(OR(Q70:S70),","&amp;Q70,"")&amp;IF(OR(R70:S70)," "&amp;R70,"")&amp;IF(OR(S70:S70)," "&amp;S70,"")&amp;"]"</f>
        <v>[,2 0 -1]</v>
      </c>
      <c r="AC70" t="str">
        <f t="shared" si="10"/>
        <v>11:25</v>
      </c>
      <c r="AD70" t="str">
        <f t="shared" si="11"/>
        <v>11:25</v>
      </c>
      <c r="AE70" t="str">
        <f t="shared" ref="AE70:AE76" si="102">IF(ISERROR(VLOOKUP(VALUE(AD70),AL$32:AM$41,2,FALSE)),AD70,TEXT(VLOOKUP(VALUE(AD70),AL$32:AM$41,2,FALSE),"0"))</f>
        <v>11:25</v>
      </c>
      <c r="AF70" t="str">
        <f t="shared" ref="AF70:AF76" si="103">IF(ISERROR(VLOOKUP(VALUE(AD70),AL$32:AN$41,3,FALSE)),AD70,TEXT(VLOOKUP(VALUE(AD70),AL$32:AN$41,3,FALSE),"0"))</f>
        <v>11:25</v>
      </c>
      <c r="AG70">
        <f t="shared" ref="AG70:AG75" ca="1" si="104">IF(AND(ABS(J70)&gt;ABS(OFFSET(AI$5,MATCH(C70,AL$6:AL$29,1),0)),(ABS(I70)&gt;ROUND(LN(3)/LN(2)*ABS(OFFSET(AI$5,MATCH(C70,AL$6:AL$29,1),0)),0))),1,0)</f>
        <v>0</v>
      </c>
      <c r="AH70" s="21">
        <f t="shared" si="15"/>
        <v>3.0713496542109651</v>
      </c>
      <c r="AO70" s="1"/>
      <c r="AP70" s="1"/>
      <c r="AQ70" s="1"/>
    </row>
    <row r="71" spans="1:43">
      <c r="A71" s="3">
        <v>99</v>
      </c>
      <c r="B71" s="3">
        <v>98</v>
      </c>
      <c r="C71" s="6">
        <f t="shared" si="42"/>
        <v>17.576131157280781</v>
      </c>
      <c r="D71" s="3" t="s">
        <v>110</v>
      </c>
      <c r="E71" s="15" t="s">
        <v>221</v>
      </c>
      <c r="F71" s="7" t="str">
        <f t="shared" ca="1" si="92"/>
        <v>11:49-comma</v>
      </c>
      <c r="G71" s="7" t="str">
        <f t="shared" ca="1" si="93"/>
        <v>11:49C</v>
      </c>
      <c r="H71" s="2" t="s">
        <v>72</v>
      </c>
      <c r="I71">
        <f t="shared" si="94"/>
        <v>-1</v>
      </c>
      <c r="J71">
        <f t="shared" si="94"/>
        <v>2</v>
      </c>
      <c r="K71">
        <f t="shared" si="94"/>
        <v>0</v>
      </c>
      <c r="L71">
        <f t="shared" si="94"/>
        <v>-2</v>
      </c>
      <c r="M71">
        <f t="shared" si="94"/>
        <v>1</v>
      </c>
      <c r="N71">
        <f t="shared" si="94"/>
        <v>0</v>
      </c>
      <c r="O71">
        <f t="shared" si="94"/>
        <v>0</v>
      </c>
      <c r="P71">
        <f t="shared" si="94"/>
        <v>0</v>
      </c>
      <c r="Q71">
        <f t="shared" si="94"/>
        <v>0</v>
      </c>
      <c r="R71">
        <f t="shared" si="94"/>
        <v>0</v>
      </c>
      <c r="S71">
        <f t="shared" si="94"/>
        <v>0</v>
      </c>
      <c r="T71" t="s">
        <v>71</v>
      </c>
      <c r="V71" s="7">
        <f t="shared" si="95"/>
        <v>1</v>
      </c>
      <c r="W71" s="7">
        <f t="shared" si="96"/>
        <v>1</v>
      </c>
      <c r="X71" s="7">
        <f t="shared" si="97"/>
        <v>11</v>
      </c>
      <c r="Y71">
        <f t="shared" si="98"/>
        <v>49</v>
      </c>
      <c r="Z71" t="str">
        <f t="shared" si="99"/>
        <v>11.</v>
      </c>
      <c r="AA71" t="str">
        <f t="shared" si="100"/>
        <v>7^2.</v>
      </c>
      <c r="AB71" t="str">
        <f t="shared" si="101"/>
        <v>[,0 -2 1]</v>
      </c>
      <c r="AC71" t="str">
        <f t="shared" si="10"/>
        <v>11:49</v>
      </c>
      <c r="AD71" t="str">
        <f t="shared" si="11"/>
        <v>11:49</v>
      </c>
      <c r="AE71" t="str">
        <f t="shared" si="102"/>
        <v>11:49</v>
      </c>
      <c r="AF71" t="str">
        <f t="shared" si="103"/>
        <v>11:49</v>
      </c>
      <c r="AG71">
        <f t="shared" ca="1" si="104"/>
        <v>0</v>
      </c>
      <c r="AH71" s="21">
        <f t="shared" si="15"/>
        <v>0.9177735136476628</v>
      </c>
      <c r="AO71" s="1"/>
      <c r="AP71" s="1"/>
      <c r="AQ71" s="1"/>
    </row>
    <row r="72" spans="1:43">
      <c r="A72" s="3">
        <v>67108864</v>
      </c>
      <c r="B72" s="3">
        <v>66430125</v>
      </c>
      <c r="C72" s="6">
        <f t="shared" si="42"/>
        <v>17.598848020841782</v>
      </c>
      <c r="D72" s="3" t="s">
        <v>111</v>
      </c>
      <c r="E72" s="17"/>
      <c r="F72" s="7" t="str">
        <f t="shared" ca="1" si="92"/>
        <v>125-comma</v>
      </c>
      <c r="G72" s="7" t="str">
        <f t="shared" ca="1" si="93"/>
        <v>125C</v>
      </c>
      <c r="H72" s="2" t="s">
        <v>72</v>
      </c>
      <c r="I72">
        <f t="shared" si="94"/>
        <v>26</v>
      </c>
      <c r="J72">
        <f t="shared" si="94"/>
        <v>-12</v>
      </c>
      <c r="K72">
        <f t="shared" si="94"/>
        <v>-3</v>
      </c>
      <c r="L72">
        <f t="shared" si="94"/>
        <v>0</v>
      </c>
      <c r="M72">
        <f t="shared" si="94"/>
        <v>0</v>
      </c>
      <c r="N72">
        <f t="shared" si="94"/>
        <v>0</v>
      </c>
      <c r="O72">
        <f t="shared" si="94"/>
        <v>0</v>
      </c>
      <c r="P72">
        <f t="shared" si="94"/>
        <v>0</v>
      </c>
      <c r="Q72">
        <f t="shared" si="94"/>
        <v>0</v>
      </c>
      <c r="R72">
        <f t="shared" si="94"/>
        <v>0</v>
      </c>
      <c r="S72">
        <f t="shared" si="94"/>
        <v>0</v>
      </c>
      <c r="T72" t="s">
        <v>71</v>
      </c>
      <c r="V72" s="7">
        <f t="shared" si="95"/>
        <v>1</v>
      </c>
      <c r="W72" s="7">
        <f t="shared" si="96"/>
        <v>1</v>
      </c>
      <c r="X72" s="7">
        <f t="shared" si="97"/>
        <v>1</v>
      </c>
      <c r="Y72">
        <f t="shared" si="98"/>
        <v>125</v>
      </c>
      <c r="Z72" t="str">
        <f t="shared" si="99"/>
        <v/>
      </c>
      <c r="AA72" t="str">
        <f t="shared" si="100"/>
        <v>5^3.</v>
      </c>
      <c r="AB72" t="str">
        <f t="shared" si="101"/>
        <v>[,-3]</v>
      </c>
      <c r="AC72" t="str">
        <f t="shared" si="10"/>
        <v>125</v>
      </c>
      <c r="AD72" t="str">
        <f t="shared" si="11"/>
        <v>125</v>
      </c>
      <c r="AE72" t="str">
        <f t="shared" si="102"/>
        <v>125</v>
      </c>
      <c r="AF72" t="str">
        <f t="shared" si="103"/>
        <v>125</v>
      </c>
      <c r="AG72">
        <f t="shared" ca="1" si="104"/>
        <v>0</v>
      </c>
      <c r="AH72" s="21">
        <f t="shared" si="15"/>
        <v>13.083625246478361</v>
      </c>
      <c r="AO72" s="1"/>
      <c r="AP72" s="1"/>
      <c r="AQ72" s="1"/>
    </row>
    <row r="73" spans="1:43">
      <c r="A73" s="3">
        <v>8019</v>
      </c>
      <c r="B73" s="3">
        <v>7936</v>
      </c>
      <c r="C73" s="6">
        <f t="shared" si="42"/>
        <v>18.012375092831633</v>
      </c>
      <c r="E73" s="15" t="s">
        <v>360</v>
      </c>
      <c r="F73" s="7" t="str">
        <f t="shared" ca="1" si="92"/>
        <v>11:31-comma</v>
      </c>
      <c r="G73" s="7" t="str">
        <f t="shared" ca="1" si="93"/>
        <v>11:31C</v>
      </c>
      <c r="H73" s="2" t="s">
        <v>72</v>
      </c>
      <c r="I73">
        <f t="shared" si="94"/>
        <v>-8</v>
      </c>
      <c r="J73">
        <f t="shared" si="94"/>
        <v>6</v>
      </c>
      <c r="K73">
        <f t="shared" si="94"/>
        <v>0</v>
      </c>
      <c r="L73">
        <f t="shared" si="94"/>
        <v>0</v>
      </c>
      <c r="M73">
        <f t="shared" si="94"/>
        <v>1</v>
      </c>
      <c r="N73">
        <f t="shared" si="94"/>
        <v>0</v>
      </c>
      <c r="O73">
        <f t="shared" si="94"/>
        <v>0</v>
      </c>
      <c r="P73">
        <f t="shared" si="94"/>
        <v>0</v>
      </c>
      <c r="Q73">
        <f t="shared" si="94"/>
        <v>0</v>
      </c>
      <c r="R73">
        <f t="shared" si="94"/>
        <v>0</v>
      </c>
      <c r="S73">
        <f t="shared" si="94"/>
        <v>-1</v>
      </c>
      <c r="T73" t="s">
        <v>71</v>
      </c>
      <c r="V73" s="7">
        <f t="shared" si="95"/>
        <v>1</v>
      </c>
      <c r="W73" s="7">
        <f t="shared" si="96"/>
        <v>1</v>
      </c>
      <c r="X73" s="7">
        <f t="shared" si="97"/>
        <v>11</v>
      </c>
      <c r="Y73">
        <f t="shared" si="98"/>
        <v>31</v>
      </c>
      <c r="Z73" t="str">
        <f t="shared" si="99"/>
        <v>11.</v>
      </c>
      <c r="AA73" t="str">
        <f t="shared" si="100"/>
        <v>31.</v>
      </c>
      <c r="AB73" t="str">
        <f t="shared" si="101"/>
        <v>[,0 0 1,0 0 0,0 0 -1]</v>
      </c>
      <c r="AC73" t="str">
        <f t="shared" si="10"/>
        <v>11:31</v>
      </c>
      <c r="AD73" t="str">
        <f t="shared" si="11"/>
        <v>11:31</v>
      </c>
      <c r="AE73" t="str">
        <f t="shared" si="102"/>
        <v>11:31</v>
      </c>
      <c r="AF73" t="str">
        <f t="shared" si="103"/>
        <v>11:31</v>
      </c>
      <c r="AG73">
        <f t="shared" ca="1" si="104"/>
        <v>0</v>
      </c>
      <c r="AH73" s="21">
        <f t="shared" si="15"/>
        <v>4.8909123837813127</v>
      </c>
      <c r="AO73" s="1"/>
      <c r="AP73" s="1"/>
      <c r="AQ73" s="1"/>
    </row>
    <row r="74" spans="1:43">
      <c r="A74" s="3">
        <v>96</v>
      </c>
      <c r="B74" s="3">
        <v>95</v>
      </c>
      <c r="C74" s="6">
        <f t="shared" si="42"/>
        <v>18.128270868249892</v>
      </c>
      <c r="D74" s="3" t="s">
        <v>112</v>
      </c>
      <c r="E74" s="1"/>
      <c r="F74" s="7" t="str">
        <f t="shared" ca="1" si="92"/>
        <v>95-comma</v>
      </c>
      <c r="G74" s="7" t="str">
        <f t="shared" ca="1" si="93"/>
        <v>95C</v>
      </c>
      <c r="H74" s="2" t="s">
        <v>72</v>
      </c>
      <c r="I74">
        <f t="shared" si="94"/>
        <v>5</v>
      </c>
      <c r="J74">
        <f t="shared" si="94"/>
        <v>1</v>
      </c>
      <c r="K74">
        <f t="shared" si="94"/>
        <v>-1</v>
      </c>
      <c r="L74">
        <f t="shared" si="94"/>
        <v>0</v>
      </c>
      <c r="M74">
        <f t="shared" si="94"/>
        <v>0</v>
      </c>
      <c r="N74">
        <f t="shared" si="94"/>
        <v>0</v>
      </c>
      <c r="O74">
        <f t="shared" si="94"/>
        <v>0</v>
      </c>
      <c r="P74">
        <f t="shared" si="94"/>
        <v>-1</v>
      </c>
      <c r="Q74">
        <f t="shared" si="94"/>
        <v>0</v>
      </c>
      <c r="R74">
        <f t="shared" si="94"/>
        <v>0</v>
      </c>
      <c r="S74">
        <f t="shared" si="94"/>
        <v>0</v>
      </c>
      <c r="T74" t="s">
        <v>71</v>
      </c>
      <c r="V74" s="7">
        <f t="shared" si="95"/>
        <v>1</v>
      </c>
      <c r="W74" s="7">
        <f t="shared" si="96"/>
        <v>1</v>
      </c>
      <c r="X74" s="7">
        <f t="shared" si="97"/>
        <v>1</v>
      </c>
      <c r="Y74">
        <f t="shared" si="98"/>
        <v>95</v>
      </c>
      <c r="Z74" t="str">
        <f t="shared" si="99"/>
        <v/>
      </c>
      <c r="AA74" t="str">
        <f t="shared" si="100"/>
        <v>5.19.</v>
      </c>
      <c r="AB74" t="str">
        <f t="shared" si="101"/>
        <v>[,-1 0 0,0 0 -1]</v>
      </c>
      <c r="AC74" t="str">
        <f t="shared" si="10"/>
        <v>95</v>
      </c>
      <c r="AD74" t="str">
        <f t="shared" si="11"/>
        <v>95</v>
      </c>
      <c r="AE74" t="str">
        <f t="shared" si="102"/>
        <v>95</v>
      </c>
      <c r="AF74" t="str">
        <f t="shared" si="103"/>
        <v>95</v>
      </c>
      <c r="AG74">
        <f t="shared" ca="1" si="104"/>
        <v>0</v>
      </c>
      <c r="AH74" s="21">
        <f t="shared" si="15"/>
        <v>0.11622374172273586</v>
      </c>
      <c r="AO74" s="1"/>
      <c r="AP74" s="1"/>
      <c r="AQ74" s="1"/>
    </row>
    <row r="75" spans="1:43">
      <c r="A75" s="3">
        <v>139264</v>
      </c>
      <c r="B75" s="3">
        <v>137781</v>
      </c>
      <c r="C75" s="6">
        <f t="shared" si="42"/>
        <v>18.534495242795671</v>
      </c>
      <c r="E75" s="15" t="s">
        <v>361</v>
      </c>
      <c r="F75" s="7" t="str">
        <f t="shared" ca="1" si="92"/>
        <v>7:17-comma</v>
      </c>
      <c r="G75" s="7" t="str">
        <f t="shared" ca="1" si="93"/>
        <v>7:17C</v>
      </c>
      <c r="H75" s="2" t="s">
        <v>72</v>
      </c>
      <c r="I75">
        <f t="shared" si="94"/>
        <v>13</v>
      </c>
      <c r="J75">
        <f t="shared" si="94"/>
        <v>-9</v>
      </c>
      <c r="K75">
        <f t="shared" si="94"/>
        <v>0</v>
      </c>
      <c r="L75">
        <f t="shared" si="94"/>
        <v>-1</v>
      </c>
      <c r="M75">
        <f t="shared" si="94"/>
        <v>0</v>
      </c>
      <c r="N75">
        <f t="shared" si="94"/>
        <v>0</v>
      </c>
      <c r="O75">
        <f t="shared" si="94"/>
        <v>1</v>
      </c>
      <c r="P75">
        <f t="shared" si="94"/>
        <v>0</v>
      </c>
      <c r="Q75">
        <f t="shared" si="94"/>
        <v>0</v>
      </c>
      <c r="R75">
        <f t="shared" si="94"/>
        <v>0</v>
      </c>
      <c r="S75">
        <f t="shared" si="94"/>
        <v>0</v>
      </c>
      <c r="T75" t="s">
        <v>71</v>
      </c>
      <c r="V75" s="7">
        <f t="shared" si="95"/>
        <v>1</v>
      </c>
      <c r="W75" s="7">
        <f t="shared" si="96"/>
        <v>1</v>
      </c>
      <c r="X75" s="7">
        <f t="shared" si="97"/>
        <v>17</v>
      </c>
      <c r="Y75">
        <f t="shared" si="98"/>
        <v>7</v>
      </c>
      <c r="Z75" t="str">
        <f t="shared" si="99"/>
        <v>17.</v>
      </c>
      <c r="AA75" t="str">
        <f t="shared" si="100"/>
        <v>7.</v>
      </c>
      <c r="AB75" t="str">
        <f t="shared" si="101"/>
        <v>[,0 -1 0,0 1]</v>
      </c>
      <c r="AC75" t="str">
        <f t="shared" si="10"/>
        <v>7:17</v>
      </c>
      <c r="AD75" t="str">
        <f t="shared" si="11"/>
        <v>7:17</v>
      </c>
      <c r="AE75" t="str">
        <f t="shared" si="102"/>
        <v>7:17</v>
      </c>
      <c r="AF75" t="str">
        <f t="shared" si="103"/>
        <v>7:17</v>
      </c>
      <c r="AG75">
        <f t="shared" ca="1" si="104"/>
        <v>0</v>
      </c>
      <c r="AH75" s="21">
        <f t="shared" si="15"/>
        <v>10.141236457752296</v>
      </c>
      <c r="AO75" s="1"/>
      <c r="AP75" s="1"/>
      <c r="AQ75" s="1"/>
    </row>
    <row r="76" spans="1:43">
      <c r="A76" s="3">
        <v>91</v>
      </c>
      <c r="B76" s="3">
        <v>90</v>
      </c>
      <c r="C76" s="6">
        <v>18.829999999999998</v>
      </c>
      <c r="E76" s="15" t="s">
        <v>362</v>
      </c>
      <c r="F76" s="7" t="str">
        <f t="shared" si="92"/>
        <v>5:91-comma</v>
      </c>
      <c r="G76" s="7" t="str">
        <f t="shared" si="93"/>
        <v>5:91C</v>
      </c>
      <c r="H76" s="2"/>
      <c r="I76">
        <f t="shared" si="94"/>
        <v>-1</v>
      </c>
      <c r="J76">
        <f t="shared" si="94"/>
        <v>-2</v>
      </c>
      <c r="K76">
        <f t="shared" si="94"/>
        <v>-1</v>
      </c>
      <c r="L76">
        <f t="shared" si="94"/>
        <v>1</v>
      </c>
      <c r="M76">
        <f t="shared" si="94"/>
        <v>0</v>
      </c>
      <c r="N76">
        <f t="shared" si="94"/>
        <v>1</v>
      </c>
      <c r="O76">
        <f t="shared" si="94"/>
        <v>0</v>
      </c>
      <c r="P76">
        <f t="shared" si="94"/>
        <v>0</v>
      </c>
      <c r="Q76">
        <f t="shared" si="94"/>
        <v>0</v>
      </c>
      <c r="R76">
        <f t="shared" si="94"/>
        <v>0</v>
      </c>
      <c r="S76">
        <f t="shared" si="94"/>
        <v>0</v>
      </c>
      <c r="V76" s="7">
        <f t="shared" si="95"/>
        <v>1</v>
      </c>
      <c r="W76" s="7">
        <f t="shared" si="96"/>
        <v>1</v>
      </c>
      <c r="X76" s="7">
        <f t="shared" si="97"/>
        <v>91</v>
      </c>
      <c r="Y76">
        <f t="shared" si="98"/>
        <v>5</v>
      </c>
      <c r="Z76" t="str">
        <f t="shared" si="99"/>
        <v>7.13.</v>
      </c>
      <c r="AA76" t="str">
        <f t="shared" si="100"/>
        <v>5.</v>
      </c>
      <c r="AB76" t="str">
        <f t="shared" si="101"/>
        <v>[,-1 1 0,1]</v>
      </c>
      <c r="AC76" t="str">
        <f t="shared" si="10"/>
        <v>5:91</v>
      </c>
      <c r="AD76" t="str">
        <f t="shared" si="11"/>
        <v>5:91</v>
      </c>
      <c r="AE76" t="str">
        <f t="shared" si="102"/>
        <v>5:91</v>
      </c>
      <c r="AF76" t="str">
        <f t="shared" si="103"/>
        <v>5:91</v>
      </c>
      <c r="AO76" s="1"/>
      <c r="AP76" s="1"/>
      <c r="AQ76" s="1"/>
    </row>
    <row r="77" spans="1:43">
      <c r="C77" s="6">
        <v>19.05</v>
      </c>
      <c r="E77" s="18"/>
      <c r="F77" s="7" t="str">
        <f t="shared" ref="F77:F96" ca="1" si="105">LOOKUP(AG77,AL$52:AM$58)&amp;AE77&amp;IF((RIGHT(AE77,1)&lt;&gt;"]")*ISERROR(VALUE(RIGHT(AE77,1)))," ","-")&amp;LOOKUP(C77,AL$6:AM$29)</f>
        <v>Pythagorean comma</v>
      </c>
      <c r="G77" s="7" t="str">
        <f t="shared" ref="G77:G96" ca="1" si="106">LOOKUP(AG77,AL$52:AN$58)&amp;AF77&amp;LOOKUP(C77,AL$6:AN$29)</f>
        <v>3C</v>
      </c>
      <c r="H77" s="2" t="s">
        <v>72</v>
      </c>
      <c r="I77">
        <f t="shared" ref="I77:S78" si="107">ROUND(LN(GCD($A77,I$5^AU$4))/LN(I$5),0)-ROUND(LN(GCD($B77,I$5^AU$4))/LN(I$5),0)</f>
        <v>0</v>
      </c>
      <c r="J77">
        <f t="shared" si="107"/>
        <v>0</v>
      </c>
      <c r="K77">
        <f t="shared" si="107"/>
        <v>0</v>
      </c>
      <c r="L77">
        <f t="shared" si="107"/>
        <v>0</v>
      </c>
      <c r="M77">
        <f t="shared" si="107"/>
        <v>0</v>
      </c>
      <c r="N77">
        <f t="shared" si="107"/>
        <v>0</v>
      </c>
      <c r="O77">
        <f t="shared" si="107"/>
        <v>0</v>
      </c>
      <c r="P77">
        <f t="shared" si="107"/>
        <v>0</v>
      </c>
      <c r="Q77">
        <f t="shared" si="107"/>
        <v>0</v>
      </c>
      <c r="R77">
        <f t="shared" si="107"/>
        <v>0</v>
      </c>
      <c r="S77">
        <f t="shared" si="107"/>
        <v>0</v>
      </c>
      <c r="T77" t="s">
        <v>71</v>
      </c>
      <c r="V77" s="7">
        <f t="shared" si="95"/>
        <v>0</v>
      </c>
      <c r="W77" s="7">
        <f t="shared" si="96"/>
        <v>0</v>
      </c>
      <c r="X77" s="7">
        <f t="shared" ref="X77:X100" si="108">K$5^IF(K77&gt;0,K77,0)*L$5^IF(L77&gt;0,L77,0)*M$5^IF(M77&gt;0,M77,0)*N$5^IF(N77&gt;0,N77,0)*O$5^IF(O77&gt;0,O77,0)*P$5^IF(P77&gt;0,P77,0)*Q$5^IF(Q77&gt;0,Q77,0)*R$5^IF(R77&gt;0,R77,0)*S$5^IF(S77&gt;0,S77,0)</f>
        <v>1</v>
      </c>
      <c r="Y77">
        <f t="shared" ref="Y77:Y100" si="109">K$5^IF(K77&lt;0,-K77,0)*L$5^IF(L77&lt;0,-L77,0)*M$5^IF(M77&lt;0,-M77,0)*N$5^IF(N77&lt;0,-N77,0)*O$5^IF(O77&lt;0,-O77,0)*P$5^IF(P77&lt;0,-P77,0)*Q$5^IF(Q77&lt;0,-Q77,0)*R$5^IF(R77&lt;0,-R77,0)*S$5^IF(S77&lt;0,-S77,0)</f>
        <v>1</v>
      </c>
      <c r="Z77" t="str">
        <f t="shared" ref="Z77:Z100" si="110">IF(K77&gt;0,K$5&amp;IF(K77&gt;1,"^"&amp;K77,"")&amp;".","")&amp;IF(L77&gt;0,L$5&amp;IF(L77&gt;1,"^"&amp;L77,"")&amp;".","")&amp;IF(M77&gt;0,M$5&amp;IF(M77&gt;1,"^"&amp;M77,"")&amp;".","")&amp;IF(N77&gt;0,N$5&amp;IF(N77&gt;1,"^"&amp;N77,"")&amp;".","")&amp;IF(O77&gt;0,O$5&amp;IF(O77&gt;1,"^"&amp;O77,"")&amp;".","")&amp;IF(P77&gt;0,P$5&amp;IF(P77&gt;1,"^"&amp;P77,"")&amp;".","")&amp;IF(Q77&gt;0,Q$5&amp;IF(Q77&gt;1,"^"&amp;Q77,"")&amp;".","")&amp;IF(R77&gt;0,R$5&amp;IF(R77&gt;1,"^"&amp;R77,"")&amp;".","")&amp;IF(S77&gt;0,S$5&amp;IF(S77&gt;1,"^"&amp;S77,"")&amp;".","")</f>
        <v/>
      </c>
      <c r="AA77" t="str">
        <f t="shared" ref="AA77:AA100" si="111">IF(K77&lt;0,K$5&amp;IF(K77&lt;-1,"^"&amp;-K77,"")&amp;".","")&amp;IF(L77&lt;0,L$5&amp;IF(L77&lt;-1,"^"&amp;-L77,"")&amp;".","")&amp;IF(M77&lt;0,M$5&amp;IF(M77&lt;-1,"^"&amp;-M77,"")&amp;".","")&amp;IF(N77&lt;0,N$5&amp;IF(N77&lt;-1,"^"&amp;-N77,"")&amp;".","")&amp;IF(O77&lt;0,O$5&amp;IF(O77&lt;-1,"^"&amp;-O77,"")&amp;".","")&amp;IF(P77&lt;0,P$5&amp;IF(P77&lt;-1,"^"&amp;-P77,"")&amp;".","")&amp;IF(Q77&lt;0,Q$5&amp;IF(Q77&lt;-1,"^"&amp;-Q77,"")&amp;".","")&amp;IF(R77&lt;0,R$5&amp;IF(R77&lt;-1,"^"&amp;-R77,"")&amp;".","")&amp;IF(S77&lt;0,S$5&amp;IF(S77&lt;-1,"^"&amp;-S77,"")&amp;".","")</f>
        <v/>
      </c>
      <c r="AB77" t="str">
        <f t="shared" ref="AB77:AB100" si="112">"[,"&amp;IF(OR(K77:S77),K77,"")&amp;IF(OR(L77:S77)," "&amp;L77,"")&amp;IF(OR(M77:S77)," "&amp;M77,"")&amp;IF(OR(N77:S77),","&amp;N77,"")&amp;IF(OR(O77:S77)," "&amp;O77,"")&amp;IF(OR(P77:S77)," "&amp;P77,"")&amp;IF(OR(Q77:S77),","&amp;Q77,"")&amp;IF(OR(R77:S77)," "&amp;R77,"")&amp;IF(OR(S77:S77)," "&amp;S77,"")&amp;"]"</f>
        <v>[,]</v>
      </c>
      <c r="AC77" t="str">
        <f t="shared" si="10"/>
        <v>1</v>
      </c>
      <c r="AD77" t="str">
        <f t="shared" si="11"/>
        <v>1</v>
      </c>
      <c r="AE77" t="str">
        <f t="shared" ref="AE77:AE100" si="113">IF(ISERROR(VLOOKUP(VALUE(AD77),AL$32:AM$41,2,FALSE)),AD77,TEXT(VLOOKUP(VALUE(AD77),AL$32:AM$41,2,FALSE),"0"))</f>
        <v>Pythagorean</v>
      </c>
      <c r="AF77" t="str">
        <f t="shared" ref="AF77:AF100" si="114">IF(ISERROR(VLOOKUP(VALUE(AD77),AL$32:AN$41,3,FALSE)),AD77,TEXT(VLOOKUP(VALUE(AD77),AL$32:AN$41,3,FALSE),"0"))</f>
        <v>3</v>
      </c>
      <c r="AG77">
        <f ca="1">IF(AND(ABS(J77)&gt;ABS(OFFSET(AI$5,MATCH(C77,AL$6:AL$29,1),0)),(ABS(I77)&gt;ROUND(LN(3)/LN(2)*ABS(OFFSET(AI$5,MATCH(C77,AL$6:AL$29,1),0)),0))),1,0)</f>
        <v>0</v>
      </c>
      <c r="AH77" s="21">
        <f t="shared" si="15"/>
        <v>1.1729779654307955</v>
      </c>
    </row>
    <row r="78" spans="1:43">
      <c r="A78" s="3">
        <v>2048</v>
      </c>
      <c r="B78" s="3">
        <v>2025</v>
      </c>
      <c r="C78" s="6">
        <f t="shared" si="42"/>
        <v>19.552568808781292</v>
      </c>
      <c r="D78" s="3" t="s">
        <v>113</v>
      </c>
      <c r="E78" s="1" t="s">
        <v>222</v>
      </c>
      <c r="F78" s="7" t="str">
        <f t="shared" ca="1" si="105"/>
        <v>25-comma</v>
      </c>
      <c r="G78" s="7" t="str">
        <f t="shared" ca="1" si="106"/>
        <v>25C</v>
      </c>
      <c r="H78" s="2" t="s">
        <v>72</v>
      </c>
      <c r="I78">
        <f t="shared" si="107"/>
        <v>11</v>
      </c>
      <c r="J78">
        <f t="shared" si="107"/>
        <v>-4</v>
      </c>
      <c r="K78">
        <f t="shared" si="107"/>
        <v>-2</v>
      </c>
      <c r="L78">
        <f t="shared" si="107"/>
        <v>0</v>
      </c>
      <c r="M78">
        <f t="shared" si="107"/>
        <v>0</v>
      </c>
      <c r="N78">
        <f t="shared" si="107"/>
        <v>0</v>
      </c>
      <c r="O78">
        <f t="shared" si="107"/>
        <v>0</v>
      </c>
      <c r="P78">
        <f t="shared" si="107"/>
        <v>0</v>
      </c>
      <c r="Q78">
        <f t="shared" si="107"/>
        <v>0</v>
      </c>
      <c r="R78">
        <f t="shared" si="107"/>
        <v>0</v>
      </c>
      <c r="S78">
        <f t="shared" si="107"/>
        <v>0</v>
      </c>
      <c r="T78" t="s">
        <v>71</v>
      </c>
      <c r="V78" s="7">
        <f t="shared" si="95"/>
        <v>1</v>
      </c>
      <c r="W78" s="7">
        <f t="shared" si="96"/>
        <v>1</v>
      </c>
      <c r="X78" s="7">
        <f t="shared" si="108"/>
        <v>1</v>
      </c>
      <c r="Y78">
        <f t="shared" si="109"/>
        <v>25</v>
      </c>
      <c r="Z78" t="str">
        <f t="shared" si="110"/>
        <v/>
      </c>
      <c r="AA78" t="str">
        <f t="shared" si="111"/>
        <v>5^2.</v>
      </c>
      <c r="AB78" t="str">
        <f t="shared" si="112"/>
        <v>[,-2]</v>
      </c>
      <c r="AC78" t="str">
        <f t="shared" si="10"/>
        <v>25</v>
      </c>
      <c r="AD78" t="str">
        <f t="shared" si="11"/>
        <v>25</v>
      </c>
      <c r="AE78" t="str">
        <f t="shared" si="113"/>
        <v>25</v>
      </c>
      <c r="AF78" t="str">
        <f t="shared" si="114"/>
        <v>25</v>
      </c>
      <c r="AG78">
        <f ca="1">IF(AND(ABS(J78)&gt;ABS(OFFSET(AI$5,MATCH(C78,AL$6:AL$29,1),0)),(ABS(I78)&gt;ROUND(LN(3)/LN(2)*ABS(OFFSET(AI$5,MATCH(C78,AL$6:AL$29,1),0)),0))),1,0)</f>
        <v>0</v>
      </c>
      <c r="AH78" s="21">
        <f t="shared" si="15"/>
        <v>5.2039229595942214</v>
      </c>
      <c r="AO78" s="1"/>
      <c r="AP78" s="1"/>
      <c r="AQ78" s="1"/>
    </row>
    <row r="79" spans="1:43">
      <c r="A79" s="3" t="s">
        <v>190</v>
      </c>
      <c r="C79" s="6">
        <f>(I79+(LN(J$5)*J79+LN(K$5)*K79+LN(L$5)*L79+LN(M$5)*M79+LN(N$5)*N79+LN(O$5)*O79+LN(P$5)*P79+LN(Q$5)*Q79+LN(R$5)*R79+LN(S$5)*S79)/LN(2))*1200</f>
        <v>19.844964519114683</v>
      </c>
      <c r="D79" s="3" t="s">
        <v>114</v>
      </c>
      <c r="E79" s="17"/>
      <c r="F79" s="7" t="str">
        <f t="shared" ca="1" si="105"/>
        <v>complex Pythagorean comma</v>
      </c>
      <c r="G79" s="7" t="str">
        <f t="shared" ca="1" si="106"/>
        <v>c3C</v>
      </c>
      <c r="H79" s="2" t="s">
        <v>72</v>
      </c>
      <c r="I79">
        <v>65</v>
      </c>
      <c r="J79">
        <v>-41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 t="s">
        <v>71</v>
      </c>
      <c r="V79" s="7" t="e">
        <f t="shared" si="95"/>
        <v>#VALUE!</v>
      </c>
      <c r="W79" s="7">
        <f t="shared" si="96"/>
        <v>0</v>
      </c>
      <c r="X79" s="7">
        <f t="shared" si="108"/>
        <v>1</v>
      </c>
      <c r="Y79">
        <f t="shared" si="109"/>
        <v>1</v>
      </c>
      <c r="Z79" t="str">
        <f t="shared" si="110"/>
        <v/>
      </c>
      <c r="AA79" t="str">
        <f t="shared" si="111"/>
        <v/>
      </c>
      <c r="AB79" t="str">
        <f t="shared" si="112"/>
        <v>[,]</v>
      </c>
      <c r="AC79" t="str">
        <f t="shared" si="10"/>
        <v>1</v>
      </c>
      <c r="AD79" t="str">
        <f t="shared" si="11"/>
        <v>1</v>
      </c>
      <c r="AE79" t="str">
        <f t="shared" si="113"/>
        <v>Pythagorean</v>
      </c>
      <c r="AF79" t="str">
        <f t="shared" si="114"/>
        <v>3</v>
      </c>
      <c r="AG79">
        <f ca="1">IF(AND(ABS(J79)&gt;ABS(OFFSET(AI$5,MATCH(C79,AL$6:AL$29,1),0)),(ABS(I79)&gt;ROUND(LN(3)/LN(2)*ABS(OFFSET(AI$5,MATCH(C79,AL$6:AL$29,1),0)),0))),1,0)</f>
        <v>1</v>
      </c>
      <c r="AH79" s="21">
        <f t="shared" si="15"/>
        <v>42.221926829694354</v>
      </c>
    </row>
    <row r="80" spans="1:43">
      <c r="A80" s="3">
        <v>19683</v>
      </c>
      <c r="B80" s="3">
        <v>19456</v>
      </c>
      <c r="C80" s="6">
        <f t="shared" si="42"/>
        <v>20.081991656183249</v>
      </c>
      <c r="E80" s="1" t="s">
        <v>223</v>
      </c>
      <c r="F80" s="7" t="str">
        <f t="shared" ca="1" si="105"/>
        <v>19-comma</v>
      </c>
      <c r="G80" s="7" t="str">
        <f t="shared" ca="1" si="106"/>
        <v>19C</v>
      </c>
      <c r="H80" s="2" t="s">
        <v>72</v>
      </c>
      <c r="I80">
        <f t="shared" ref="I80:S82" si="115">ROUND(LN(GCD($A80,I$5^AU$4))/LN(I$5),0)-ROUND(LN(GCD($B80,I$5^AU$4))/LN(I$5),0)</f>
        <v>-10</v>
      </c>
      <c r="J80">
        <f t="shared" si="115"/>
        <v>9</v>
      </c>
      <c r="K80">
        <f t="shared" si="115"/>
        <v>0</v>
      </c>
      <c r="L80">
        <f t="shared" si="115"/>
        <v>0</v>
      </c>
      <c r="M80">
        <f t="shared" si="115"/>
        <v>0</v>
      </c>
      <c r="N80">
        <f t="shared" si="115"/>
        <v>0</v>
      </c>
      <c r="O80">
        <f t="shared" si="115"/>
        <v>0</v>
      </c>
      <c r="P80">
        <f t="shared" si="115"/>
        <v>-1</v>
      </c>
      <c r="Q80">
        <f t="shared" si="115"/>
        <v>0</v>
      </c>
      <c r="R80">
        <f t="shared" si="115"/>
        <v>0</v>
      </c>
      <c r="S80">
        <f t="shared" si="115"/>
        <v>0</v>
      </c>
      <c r="T80" t="s">
        <v>71</v>
      </c>
      <c r="V80" s="7">
        <f t="shared" si="95"/>
        <v>1</v>
      </c>
      <c r="W80" s="7">
        <f t="shared" si="96"/>
        <v>1</v>
      </c>
      <c r="X80" s="7">
        <f t="shared" si="108"/>
        <v>1</v>
      </c>
      <c r="Y80">
        <f t="shared" si="109"/>
        <v>19</v>
      </c>
      <c r="Z80" t="str">
        <f t="shared" si="110"/>
        <v/>
      </c>
      <c r="AA80" t="str">
        <f t="shared" si="111"/>
        <v>19.</v>
      </c>
      <c r="AB80" t="str">
        <f t="shared" si="112"/>
        <v>[,0 0 0,0 0 -1]</v>
      </c>
      <c r="AC80" t="str">
        <f t="shared" si="10"/>
        <v>19</v>
      </c>
      <c r="AD80" t="str">
        <f t="shared" si="11"/>
        <v>19</v>
      </c>
      <c r="AE80" t="str">
        <f t="shared" si="113"/>
        <v>19</v>
      </c>
      <c r="AF80" t="str">
        <f t="shared" si="114"/>
        <v>19</v>
      </c>
      <c r="AG80">
        <f ca="1">IF(AND(ABS(J80)&gt;ABS(OFFSET(AI$5,MATCH(C80,AL$6:AL$29,1),0)),(ABS(I80)&gt;ROUND(LN(3)/LN(2)*ABS(OFFSET(AI$5,MATCH(C80,AL$6:AL$29,1),0)),0))),1,0)</f>
        <v>0</v>
      </c>
      <c r="AH80" s="21">
        <f t="shared" si="15"/>
        <v>7.7634785451617825</v>
      </c>
    </row>
    <row r="81" spans="1:43">
      <c r="A81" s="3">
        <v>256</v>
      </c>
      <c r="B81" s="3">
        <v>253</v>
      </c>
      <c r="C81" s="6">
        <f t="shared" si="42"/>
        <v>20.407710366827335</v>
      </c>
      <c r="E81" s="15" t="s">
        <v>363</v>
      </c>
      <c r="F81" s="7" t="str">
        <f t="shared" si="105"/>
        <v>253-comma</v>
      </c>
      <c r="G81" s="7" t="str">
        <f t="shared" si="106"/>
        <v>253C</v>
      </c>
      <c r="H81" s="2"/>
      <c r="I81">
        <f t="shared" si="115"/>
        <v>8</v>
      </c>
      <c r="J81">
        <f t="shared" si="115"/>
        <v>0</v>
      </c>
      <c r="K81">
        <f t="shared" si="115"/>
        <v>0</v>
      </c>
      <c r="L81">
        <f t="shared" si="115"/>
        <v>0</v>
      </c>
      <c r="M81">
        <f t="shared" si="115"/>
        <v>-1</v>
      </c>
      <c r="N81">
        <f t="shared" si="115"/>
        <v>0</v>
      </c>
      <c r="O81">
        <f t="shared" si="115"/>
        <v>0</v>
      </c>
      <c r="P81">
        <f t="shared" si="115"/>
        <v>0</v>
      </c>
      <c r="Q81">
        <f t="shared" si="115"/>
        <v>-1</v>
      </c>
      <c r="R81">
        <f t="shared" si="115"/>
        <v>0</v>
      </c>
      <c r="S81">
        <f t="shared" si="115"/>
        <v>0</v>
      </c>
      <c r="V81" s="7">
        <f t="shared" si="95"/>
        <v>1</v>
      </c>
      <c r="W81" s="7">
        <f t="shared" si="96"/>
        <v>1</v>
      </c>
      <c r="X81" s="7">
        <f t="shared" si="108"/>
        <v>1</v>
      </c>
      <c r="Y81">
        <f t="shared" si="109"/>
        <v>253</v>
      </c>
      <c r="Z81" t="str">
        <f t="shared" si="110"/>
        <v/>
      </c>
      <c r="AA81" t="str">
        <f t="shared" si="111"/>
        <v>11.23.</v>
      </c>
      <c r="AB81" t="str">
        <f t="shared" si="112"/>
        <v>[,0 0 -1,0 0 0,-1]</v>
      </c>
      <c r="AC81" t="str">
        <f t="shared" si="10"/>
        <v>253</v>
      </c>
      <c r="AD81" t="str">
        <f t="shared" si="11"/>
        <v>253</v>
      </c>
      <c r="AE81" t="str">
        <f t="shared" si="113"/>
        <v>253</v>
      </c>
      <c r="AF81" t="str">
        <f t="shared" si="114"/>
        <v>253</v>
      </c>
    </row>
    <row r="82" spans="1:43">
      <c r="A82" s="3">
        <v>66339</v>
      </c>
      <c r="B82" s="3">
        <v>65539</v>
      </c>
      <c r="C82" s="6">
        <f t="shared" si="42"/>
        <v>21.004325639066924</v>
      </c>
      <c r="E82" s="15" t="s">
        <v>364</v>
      </c>
      <c r="F82" s="7" t="str">
        <f t="shared" si="105"/>
        <v>91-comma</v>
      </c>
      <c r="G82" s="7" t="str">
        <f t="shared" si="106"/>
        <v>91C</v>
      </c>
      <c r="H82" s="2"/>
      <c r="I82">
        <f t="shared" si="115"/>
        <v>0</v>
      </c>
      <c r="J82">
        <f t="shared" si="115"/>
        <v>6</v>
      </c>
      <c r="K82">
        <f t="shared" si="115"/>
        <v>0</v>
      </c>
      <c r="L82">
        <f t="shared" si="115"/>
        <v>1</v>
      </c>
      <c r="M82">
        <f t="shared" si="115"/>
        <v>0</v>
      </c>
      <c r="N82">
        <f t="shared" si="115"/>
        <v>1</v>
      </c>
      <c r="O82">
        <f t="shared" si="115"/>
        <v>0</v>
      </c>
      <c r="P82">
        <f t="shared" si="115"/>
        <v>0</v>
      </c>
      <c r="Q82">
        <f t="shared" si="115"/>
        <v>0</v>
      </c>
      <c r="R82">
        <f t="shared" si="115"/>
        <v>0</v>
      </c>
      <c r="S82">
        <f t="shared" si="115"/>
        <v>0</v>
      </c>
      <c r="V82" s="7">
        <f t="shared" si="95"/>
        <v>1</v>
      </c>
      <c r="W82" s="7">
        <f t="shared" si="96"/>
        <v>65539</v>
      </c>
      <c r="X82" s="7">
        <f t="shared" si="108"/>
        <v>91</v>
      </c>
      <c r="Y82">
        <f t="shared" si="109"/>
        <v>1</v>
      </c>
      <c r="Z82" t="str">
        <f t="shared" si="110"/>
        <v>7.13.</v>
      </c>
      <c r="AA82" t="str">
        <f t="shared" si="111"/>
        <v/>
      </c>
      <c r="AB82" t="str">
        <f t="shared" si="112"/>
        <v>[,0 1 0,1]</v>
      </c>
      <c r="AC82" t="str">
        <f t="shared" si="10"/>
        <v>91</v>
      </c>
      <c r="AD82" t="str">
        <f t="shared" si="11"/>
        <v>91</v>
      </c>
      <c r="AE82" t="str">
        <f t="shared" si="113"/>
        <v>91</v>
      </c>
      <c r="AF82" t="str">
        <f t="shared" si="114"/>
        <v>91</v>
      </c>
    </row>
    <row r="83" spans="1:43">
      <c r="A83" s="3">
        <v>3125</v>
      </c>
      <c r="B83" s="3">
        <v>3087</v>
      </c>
      <c r="C83" s="6">
        <f t="shared" ref="C83:C195" si="116">(LN(A83)-LN(B83))/LN(2)*1200</f>
        <v>21.180848186025269</v>
      </c>
      <c r="D83" s="3" t="s">
        <v>115</v>
      </c>
      <c r="E83" s="17"/>
      <c r="F83" s="7" t="str">
        <f t="shared" ca="1" si="105"/>
        <v>[,5 -3]-comma</v>
      </c>
      <c r="G83" s="7" t="str">
        <f t="shared" ca="1" si="106"/>
        <v>[,5 -3]C</v>
      </c>
      <c r="H83" s="2" t="s">
        <v>72</v>
      </c>
      <c r="I83">
        <f t="shared" ref="I83:S85" si="117">ROUND(LN(GCD($A83,I$5^AU$4))/LN(I$5),0)-ROUND(LN(GCD($B83,I$5^AU$4))/LN(I$5),0)</f>
        <v>0</v>
      </c>
      <c r="J83">
        <f t="shared" si="117"/>
        <v>-2</v>
      </c>
      <c r="K83">
        <f t="shared" si="117"/>
        <v>5</v>
      </c>
      <c r="L83">
        <f t="shared" si="117"/>
        <v>-3</v>
      </c>
      <c r="M83">
        <f t="shared" si="117"/>
        <v>0</v>
      </c>
      <c r="N83">
        <f t="shared" si="117"/>
        <v>0</v>
      </c>
      <c r="O83">
        <f t="shared" si="117"/>
        <v>0</v>
      </c>
      <c r="P83">
        <f t="shared" si="117"/>
        <v>0</v>
      </c>
      <c r="Q83">
        <f t="shared" si="117"/>
        <v>0</v>
      </c>
      <c r="R83">
        <f t="shared" si="117"/>
        <v>0</v>
      </c>
      <c r="S83">
        <f t="shared" si="117"/>
        <v>0</v>
      </c>
      <c r="T83" t="s">
        <v>71</v>
      </c>
      <c r="V83" s="7">
        <f t="shared" si="95"/>
        <v>1</v>
      </c>
      <c r="W83" s="7">
        <f t="shared" si="96"/>
        <v>1</v>
      </c>
      <c r="X83" s="7">
        <f t="shared" si="108"/>
        <v>3125</v>
      </c>
      <c r="Y83">
        <f t="shared" si="109"/>
        <v>343</v>
      </c>
      <c r="Z83" t="str">
        <f t="shared" si="110"/>
        <v>5^5.</v>
      </c>
      <c r="AA83" t="str">
        <f t="shared" si="111"/>
        <v>7^3.</v>
      </c>
      <c r="AB83" t="str">
        <f t="shared" si="112"/>
        <v>[,5 -3]</v>
      </c>
      <c r="AC83" t="str">
        <f t="shared" si="10"/>
        <v>343:5^5</v>
      </c>
      <c r="AD83" t="str">
        <f t="shared" si="11"/>
        <v>[,5 -3]</v>
      </c>
      <c r="AE83" t="str">
        <f t="shared" si="113"/>
        <v>[,5 -3]</v>
      </c>
      <c r="AF83" t="str">
        <f t="shared" si="114"/>
        <v>[,5 -3]</v>
      </c>
      <c r="AG83">
        <f t="shared" ref="AG83:AG96" ca="1" si="118">IF(AND(ABS(J83)&gt;ABS(OFFSET(AI$5,MATCH(C83,AL$6:AL$29,1),0)),(ABS(I83)&gt;ROUND(LN(3)/LN(2)*ABS(OFFSET(AI$5,MATCH(C83,AL$6:AL$29,1),0)),0))),1,0)</f>
        <v>0</v>
      </c>
      <c r="AH83" s="21">
        <f t="shared" si="15"/>
        <v>3.3041820583381876</v>
      </c>
      <c r="AO83" s="1"/>
      <c r="AP83" s="1"/>
      <c r="AQ83" s="1"/>
    </row>
    <row r="84" spans="1:43">
      <c r="A84" s="3">
        <v>81</v>
      </c>
      <c r="B84" s="3">
        <v>80</v>
      </c>
      <c r="C84" s="6">
        <f t="shared" si="116"/>
        <v>21.50628959671619</v>
      </c>
      <c r="D84" s="3" t="s">
        <v>116</v>
      </c>
      <c r="E84" s="1" t="s">
        <v>224</v>
      </c>
      <c r="F84" s="7" t="str">
        <f t="shared" ca="1" si="105"/>
        <v>classic comma</v>
      </c>
      <c r="G84" s="7" t="str">
        <f t="shared" ca="1" si="106"/>
        <v>5C</v>
      </c>
      <c r="H84" s="2" t="s">
        <v>72</v>
      </c>
      <c r="I84">
        <f t="shared" si="117"/>
        <v>-4</v>
      </c>
      <c r="J84">
        <f t="shared" si="117"/>
        <v>4</v>
      </c>
      <c r="K84">
        <f t="shared" si="117"/>
        <v>-1</v>
      </c>
      <c r="L84">
        <f t="shared" si="117"/>
        <v>0</v>
      </c>
      <c r="M84">
        <f t="shared" si="117"/>
        <v>0</v>
      </c>
      <c r="N84">
        <f t="shared" si="117"/>
        <v>0</v>
      </c>
      <c r="O84">
        <f t="shared" si="117"/>
        <v>0</v>
      </c>
      <c r="P84">
        <f t="shared" si="117"/>
        <v>0</v>
      </c>
      <c r="Q84">
        <f t="shared" si="117"/>
        <v>0</v>
      </c>
      <c r="R84">
        <f t="shared" si="117"/>
        <v>0</v>
      </c>
      <c r="S84">
        <f t="shared" si="117"/>
        <v>0</v>
      </c>
      <c r="T84" t="s">
        <v>71</v>
      </c>
      <c r="V84" s="7">
        <f t="shared" si="95"/>
        <v>1</v>
      </c>
      <c r="W84" s="7">
        <f t="shared" si="96"/>
        <v>1</v>
      </c>
      <c r="X84" s="7">
        <f t="shared" si="108"/>
        <v>1</v>
      </c>
      <c r="Y84">
        <f t="shared" si="109"/>
        <v>5</v>
      </c>
      <c r="Z84" t="str">
        <f t="shared" si="110"/>
        <v/>
      </c>
      <c r="AA84" t="str">
        <f t="shared" si="111"/>
        <v>5.</v>
      </c>
      <c r="AB84" t="str">
        <f t="shared" si="112"/>
        <v>[,-1]</v>
      </c>
      <c r="AC84" t="str">
        <f t="shared" si="10"/>
        <v>5</v>
      </c>
      <c r="AD84" t="str">
        <f t="shared" si="11"/>
        <v>5</v>
      </c>
      <c r="AE84" t="str">
        <f t="shared" si="113"/>
        <v>classic</v>
      </c>
      <c r="AF84" t="str">
        <f t="shared" si="114"/>
        <v>5</v>
      </c>
      <c r="AG84">
        <f t="shared" ca="1" si="118"/>
        <v>0</v>
      </c>
      <c r="AH84" s="21">
        <f t="shared" si="15"/>
        <v>2.6757793272902024</v>
      </c>
      <c r="AO84" s="1"/>
      <c r="AP84" s="1"/>
      <c r="AQ84" s="1"/>
    </row>
    <row r="85" spans="1:43">
      <c r="A85" s="3">
        <v>875</v>
      </c>
      <c r="B85" s="3">
        <v>864</v>
      </c>
      <c r="C85" s="6">
        <f t="shared" si="116"/>
        <v>21.902045467467211</v>
      </c>
      <c r="E85" s="15" t="s">
        <v>365</v>
      </c>
      <c r="F85" s="7" t="str">
        <f t="shared" ca="1" si="105"/>
        <v>5^3.7-comma</v>
      </c>
      <c r="G85" s="7" t="str">
        <f t="shared" ca="1" si="106"/>
        <v>5^3.7C</v>
      </c>
      <c r="H85" s="2" t="s">
        <v>72</v>
      </c>
      <c r="I85">
        <f t="shared" si="117"/>
        <v>-5</v>
      </c>
      <c r="J85">
        <f t="shared" si="117"/>
        <v>-3</v>
      </c>
      <c r="K85">
        <f t="shared" si="117"/>
        <v>3</v>
      </c>
      <c r="L85">
        <f t="shared" si="117"/>
        <v>1</v>
      </c>
      <c r="M85">
        <f t="shared" si="117"/>
        <v>0</v>
      </c>
      <c r="N85">
        <f t="shared" si="117"/>
        <v>0</v>
      </c>
      <c r="O85">
        <f t="shared" si="117"/>
        <v>0</v>
      </c>
      <c r="P85">
        <f t="shared" si="117"/>
        <v>0</v>
      </c>
      <c r="Q85">
        <f t="shared" si="117"/>
        <v>0</v>
      </c>
      <c r="R85">
        <f t="shared" si="117"/>
        <v>0</v>
      </c>
      <c r="S85">
        <f t="shared" si="117"/>
        <v>0</v>
      </c>
      <c r="T85" t="s">
        <v>71</v>
      </c>
      <c r="V85" s="7">
        <f t="shared" si="95"/>
        <v>1</v>
      </c>
      <c r="W85" s="7">
        <f t="shared" si="96"/>
        <v>1</v>
      </c>
      <c r="X85" s="7">
        <f t="shared" si="108"/>
        <v>875</v>
      </c>
      <c r="Y85">
        <f t="shared" si="109"/>
        <v>1</v>
      </c>
      <c r="Z85" t="str">
        <f t="shared" si="110"/>
        <v>5^3.7.</v>
      </c>
      <c r="AA85" t="str">
        <f t="shared" si="111"/>
        <v/>
      </c>
      <c r="AB85" t="str">
        <f t="shared" si="112"/>
        <v>[,3 1]</v>
      </c>
      <c r="AC85" t="str">
        <f t="shared" si="10"/>
        <v>5^3.7</v>
      </c>
      <c r="AD85" t="str">
        <f t="shared" si="11"/>
        <v>5^3.7</v>
      </c>
      <c r="AE85" t="str">
        <f t="shared" si="113"/>
        <v>5^3.7</v>
      </c>
      <c r="AF85" t="str">
        <f t="shared" si="114"/>
        <v>5^3.7</v>
      </c>
      <c r="AG85">
        <f t="shared" ca="1" si="118"/>
        <v>0</v>
      </c>
      <c r="AH85" s="21">
        <f t="shared" si="15"/>
        <v>4.3485888047875312</v>
      </c>
      <c r="AO85" s="1"/>
      <c r="AP85" s="1"/>
      <c r="AQ85" s="1"/>
    </row>
    <row r="86" spans="1:43">
      <c r="A86" s="3">
        <v>3200</v>
      </c>
      <c r="B86" s="3">
        <v>3159</v>
      </c>
      <c r="C86" s="6">
        <f t="shared" si="116"/>
        <v>22.324761633423062</v>
      </c>
      <c r="E86" s="15" t="s">
        <v>366</v>
      </c>
      <c r="F86" s="7" t="str">
        <f t="shared" ca="1" si="105"/>
        <v>13:25-comma</v>
      </c>
      <c r="G86" s="7" t="str">
        <f t="shared" ca="1" si="106"/>
        <v>13:25C</v>
      </c>
      <c r="H86" s="2" t="s">
        <v>72</v>
      </c>
      <c r="I86">
        <f t="shared" ref="I86:S86" si="119">ROUND(LN(GCD($A86,I$5^AU$4))/LN(I$5),0)-ROUND(LN(GCD($B86,I$5^AU$4))/LN(I$5),0)</f>
        <v>7</v>
      </c>
      <c r="J86">
        <f t="shared" si="119"/>
        <v>-5</v>
      </c>
      <c r="K86">
        <f t="shared" si="119"/>
        <v>2</v>
      </c>
      <c r="L86">
        <f t="shared" si="119"/>
        <v>0</v>
      </c>
      <c r="M86">
        <f t="shared" si="119"/>
        <v>0</v>
      </c>
      <c r="N86">
        <f t="shared" si="119"/>
        <v>-1</v>
      </c>
      <c r="O86">
        <f t="shared" si="119"/>
        <v>0</v>
      </c>
      <c r="P86">
        <f t="shared" si="119"/>
        <v>0</v>
      </c>
      <c r="Q86">
        <f t="shared" si="119"/>
        <v>0</v>
      </c>
      <c r="R86">
        <f t="shared" si="119"/>
        <v>0</v>
      </c>
      <c r="S86">
        <f t="shared" si="119"/>
        <v>0</v>
      </c>
      <c r="T86" t="s">
        <v>71</v>
      </c>
      <c r="V86" s="7">
        <f>A86/(I$5^IF(I86&gt;0,I86,0)*J$5^IF(J86&gt;0,J86,0)*K$5^IF(K86&gt;0,K86,0)*L$5^IF(L86&gt;0,L86,0)*M$5^IF(M86&gt;0,M86,0)*N$5^IF(N86&gt;0,N86,0)*O$5^IF(O86&gt;0,O86,0)*P$5^IF(P86&gt;0,P86,0)*Q$5^IF(Q86&gt;0,Q86,0)*R$5^IF(R86&gt;0,R86,0)*S$5^IF(S86&gt;0,S86,0))</f>
        <v>1</v>
      </c>
      <c r="W86" s="7">
        <f>B86/(I$5^IF(I86&lt;0,-I86,0)*J$5^IF(J86&lt;0,-J86,0)*K$5^IF(K86&lt;0,-K86,0)*L$5^IF(L86&lt;0,-L86,0)*M$5^IF(M86&lt;0,-M86,0)*N$5^IF(N86&lt;0,-N86,0)*O$5^IF(O86&lt;0,-O86,0)*P$5^IF(P86&lt;0,-P86,0)*Q$5^IF(Q86&lt;0,-Q86,0)*R$5^IF(R86&lt;0,-R86,0)*S$5^IF(S86&lt;0,-S86,0))</f>
        <v>1</v>
      </c>
      <c r="X86" s="7">
        <f t="shared" si="108"/>
        <v>25</v>
      </c>
      <c r="Y86">
        <f t="shared" si="109"/>
        <v>13</v>
      </c>
      <c r="Z86" t="str">
        <f t="shared" si="110"/>
        <v>5^2.</v>
      </c>
      <c r="AA86" t="str">
        <f t="shared" si="111"/>
        <v>13.</v>
      </c>
      <c r="AB86" t="str">
        <f t="shared" si="112"/>
        <v>[,2 0 0,-1]</v>
      </c>
      <c r="AC86" t="str">
        <f>IF(Y86&gt;X86,IF(X86=1,"",IF(X86&lt;=F$2,X86,LEFT(Z86,LEN(Z86)-1))&amp;":")&amp;IF(Y86=1,"1",IF(Y86&lt;=F$2,Y86,LEFT(AA86,LEN(AA86)-1))),IF(Y86=1,"",IF(Y86&lt;=F$2,Y86,LEFT(AA86,LEN(AA86)-1))&amp;":")&amp;IF(X86=1,"1",IF(X86&lt;=F$2,X86,LEFT(Z86,LEN(Z86)-1))))</f>
        <v>13:25</v>
      </c>
      <c r="AD86" t="str">
        <f>IF(LEN(AC86)&gt;MAX(F$4,LEN(AB86)-3),AB86,IF(Y86&gt;X86,IF(X86=1,"",IF(X86&lt;=F$2,X86,LEFT(Z86,LEN(Z86)-1))&amp;":")&amp;IF(Y86=1,"1",IF(Y86&lt;=F$2,Y86,LEFT(AA86,LEN(AA86)-1))),IF(Y86=1,"",IF(Y86&lt;=F$2,Y86,LEFT(AA86,LEN(AA86)-1))&amp;":")&amp;IF(X86=1,"1",IF(X86&lt;=F$2,X86,LEFT(Z86,LEN(Z86)-1)))))</f>
        <v>13:25</v>
      </c>
      <c r="AE86" t="str">
        <f t="shared" si="113"/>
        <v>13:25</v>
      </c>
      <c r="AF86" t="str">
        <f t="shared" si="114"/>
        <v>13:25</v>
      </c>
      <c r="AG86">
        <f t="shared" ca="1" si="118"/>
        <v>0</v>
      </c>
      <c r="AH86" s="21">
        <f t="shared" ref="AH86:AH93" si="120">ABS(J86-7*C86/113.685)</f>
        <v>6.3746169805511848</v>
      </c>
      <c r="AO86" s="1"/>
      <c r="AP86" s="1"/>
      <c r="AQ86" s="1"/>
    </row>
    <row r="87" spans="1:43">
      <c r="A87" s="3">
        <v>77</v>
      </c>
      <c r="B87" s="3">
        <v>76</v>
      </c>
      <c r="C87" s="6">
        <f t="shared" si="116"/>
        <v>22.630832701579557</v>
      </c>
      <c r="D87" s="3" t="s">
        <v>117</v>
      </c>
      <c r="E87" s="17"/>
      <c r="F87" s="7" t="str">
        <f t="shared" ca="1" si="105"/>
        <v>19:77-comma</v>
      </c>
      <c r="G87" s="7" t="str">
        <f t="shared" ca="1" si="106"/>
        <v>19:77C</v>
      </c>
      <c r="H87" s="2" t="s">
        <v>72</v>
      </c>
      <c r="I87">
        <f t="shared" ref="I87:S93" si="121">ROUND(LN(GCD($A87,I$5^AU$4))/LN(I$5),0)-ROUND(LN(GCD($B87,I$5^AU$4))/LN(I$5),0)</f>
        <v>-2</v>
      </c>
      <c r="J87">
        <f t="shared" si="121"/>
        <v>0</v>
      </c>
      <c r="K87">
        <f t="shared" si="121"/>
        <v>0</v>
      </c>
      <c r="L87">
        <f t="shared" si="121"/>
        <v>1</v>
      </c>
      <c r="M87">
        <f t="shared" si="121"/>
        <v>1</v>
      </c>
      <c r="N87">
        <f t="shared" si="121"/>
        <v>0</v>
      </c>
      <c r="O87">
        <f t="shared" si="121"/>
        <v>0</v>
      </c>
      <c r="P87">
        <f t="shared" si="121"/>
        <v>-1</v>
      </c>
      <c r="Q87">
        <f t="shared" si="121"/>
        <v>0</v>
      </c>
      <c r="R87">
        <f t="shared" si="121"/>
        <v>0</v>
      </c>
      <c r="S87">
        <f t="shared" si="121"/>
        <v>0</v>
      </c>
      <c r="T87" t="s">
        <v>71</v>
      </c>
      <c r="V87" s="7">
        <f t="shared" si="95"/>
        <v>1</v>
      </c>
      <c r="W87" s="7">
        <f t="shared" si="96"/>
        <v>1</v>
      </c>
      <c r="X87" s="7">
        <f t="shared" si="108"/>
        <v>77</v>
      </c>
      <c r="Y87">
        <f t="shared" si="109"/>
        <v>19</v>
      </c>
      <c r="Z87" t="str">
        <f t="shared" si="110"/>
        <v>7.11.</v>
      </c>
      <c r="AA87" t="str">
        <f t="shared" si="111"/>
        <v>19.</v>
      </c>
      <c r="AB87" t="str">
        <f t="shared" si="112"/>
        <v>[,0 1 1,0 0 -1]</v>
      </c>
      <c r="AC87" t="str">
        <f t="shared" si="10"/>
        <v>19:77</v>
      </c>
      <c r="AD87" t="str">
        <f t="shared" si="11"/>
        <v>19:77</v>
      </c>
      <c r="AE87" t="str">
        <f t="shared" si="113"/>
        <v>19:77</v>
      </c>
      <c r="AF87" t="str">
        <f t="shared" si="114"/>
        <v>19:77</v>
      </c>
      <c r="AG87">
        <f t="shared" ca="1" si="118"/>
        <v>0</v>
      </c>
      <c r="AH87" s="21">
        <f t="shared" si="120"/>
        <v>1.3934628922993966</v>
      </c>
      <c r="AO87" s="1"/>
      <c r="AP87" s="1"/>
      <c r="AQ87" s="1"/>
    </row>
    <row r="88" spans="1:43">
      <c r="A88" s="3">
        <v>76</v>
      </c>
      <c r="B88" s="3">
        <v>75</v>
      </c>
      <c r="C88" s="6">
        <f t="shared" si="116"/>
        <v>22.930587537246051</v>
      </c>
      <c r="E88" s="1" t="s">
        <v>225</v>
      </c>
      <c r="F88" s="7" t="str">
        <f t="shared" ca="1" si="105"/>
        <v>19:25-comma</v>
      </c>
      <c r="G88" s="7" t="str">
        <f t="shared" ca="1" si="106"/>
        <v>19:25C</v>
      </c>
      <c r="H88" s="2" t="s">
        <v>72</v>
      </c>
      <c r="I88">
        <f t="shared" si="121"/>
        <v>2</v>
      </c>
      <c r="J88">
        <f t="shared" si="121"/>
        <v>-1</v>
      </c>
      <c r="K88">
        <f t="shared" si="121"/>
        <v>-2</v>
      </c>
      <c r="L88">
        <f t="shared" si="121"/>
        <v>0</v>
      </c>
      <c r="M88">
        <f t="shared" si="121"/>
        <v>0</v>
      </c>
      <c r="N88">
        <f t="shared" si="121"/>
        <v>0</v>
      </c>
      <c r="O88">
        <f t="shared" si="121"/>
        <v>0</v>
      </c>
      <c r="P88">
        <f t="shared" si="121"/>
        <v>1</v>
      </c>
      <c r="Q88">
        <f t="shared" si="121"/>
        <v>0</v>
      </c>
      <c r="R88">
        <f t="shared" si="121"/>
        <v>0</v>
      </c>
      <c r="S88">
        <f t="shared" si="121"/>
        <v>0</v>
      </c>
      <c r="T88" t="s">
        <v>71</v>
      </c>
      <c r="V88" s="7">
        <f t="shared" si="95"/>
        <v>1</v>
      </c>
      <c r="W88" s="7">
        <f t="shared" si="96"/>
        <v>1</v>
      </c>
      <c r="X88" s="7">
        <f t="shared" si="108"/>
        <v>19</v>
      </c>
      <c r="Y88">
        <f t="shared" si="109"/>
        <v>25</v>
      </c>
      <c r="Z88" t="str">
        <f t="shared" si="110"/>
        <v>19.</v>
      </c>
      <c r="AA88" t="str">
        <f t="shared" si="111"/>
        <v>5^2.</v>
      </c>
      <c r="AB88" t="str">
        <f t="shared" si="112"/>
        <v>[,-2 0 0,0 0 1]</v>
      </c>
      <c r="AC88" t="str">
        <f t="shared" si="10"/>
        <v>19:25</v>
      </c>
      <c r="AD88" t="str">
        <f t="shared" si="11"/>
        <v>19:25</v>
      </c>
      <c r="AE88" t="str">
        <f t="shared" si="113"/>
        <v>19:25</v>
      </c>
      <c r="AF88" t="str">
        <f t="shared" si="114"/>
        <v>19:25</v>
      </c>
      <c r="AG88">
        <f t="shared" ca="1" si="118"/>
        <v>0</v>
      </c>
      <c r="AH88" s="21">
        <f t="shared" si="120"/>
        <v>2.4119198905811881</v>
      </c>
      <c r="AO88" s="1"/>
      <c r="AP88" s="1"/>
      <c r="AQ88" s="1"/>
    </row>
    <row r="89" spans="1:43">
      <c r="A89" s="3">
        <v>531441</v>
      </c>
      <c r="B89" s="3">
        <v>524288</v>
      </c>
      <c r="C89" s="6">
        <f t="shared" si="116"/>
        <v>23.460010384649546</v>
      </c>
      <c r="D89" s="3" t="s">
        <v>118</v>
      </c>
      <c r="E89" s="1" t="s">
        <v>226</v>
      </c>
      <c r="F89" s="7" t="str">
        <f t="shared" ca="1" si="105"/>
        <v>Pythagorean comma</v>
      </c>
      <c r="G89" s="7" t="str">
        <f t="shared" ca="1" si="106"/>
        <v>3C</v>
      </c>
      <c r="H89" s="2" t="s">
        <v>72</v>
      </c>
      <c r="I89">
        <f t="shared" si="121"/>
        <v>-19</v>
      </c>
      <c r="J89">
        <f t="shared" si="121"/>
        <v>12</v>
      </c>
      <c r="K89">
        <f t="shared" si="121"/>
        <v>0</v>
      </c>
      <c r="L89">
        <f t="shared" si="121"/>
        <v>0</v>
      </c>
      <c r="M89">
        <f t="shared" si="121"/>
        <v>0</v>
      </c>
      <c r="N89">
        <f t="shared" si="121"/>
        <v>0</v>
      </c>
      <c r="O89">
        <f t="shared" si="121"/>
        <v>0</v>
      </c>
      <c r="P89">
        <f t="shared" si="121"/>
        <v>0</v>
      </c>
      <c r="Q89">
        <f t="shared" si="121"/>
        <v>0</v>
      </c>
      <c r="R89">
        <f t="shared" si="121"/>
        <v>0</v>
      </c>
      <c r="S89">
        <f t="shared" si="121"/>
        <v>0</v>
      </c>
      <c r="T89" t="s">
        <v>71</v>
      </c>
      <c r="V89" s="7">
        <f t="shared" si="95"/>
        <v>1</v>
      </c>
      <c r="W89" s="7">
        <f t="shared" si="96"/>
        <v>1</v>
      </c>
      <c r="X89" s="7">
        <f t="shared" si="108"/>
        <v>1</v>
      </c>
      <c r="Y89">
        <f t="shared" si="109"/>
        <v>1</v>
      </c>
      <c r="Z89" t="str">
        <f t="shared" si="110"/>
        <v/>
      </c>
      <c r="AA89" t="str">
        <f t="shared" si="111"/>
        <v/>
      </c>
      <c r="AB89" t="str">
        <f t="shared" si="112"/>
        <v>[,]</v>
      </c>
      <c r="AC89" t="str">
        <f t="shared" si="10"/>
        <v>1</v>
      </c>
      <c r="AD89" t="str">
        <f t="shared" si="11"/>
        <v>1</v>
      </c>
      <c r="AE89" t="str">
        <f t="shared" si="113"/>
        <v>Pythagorean</v>
      </c>
      <c r="AF89" t="str">
        <f t="shared" si="114"/>
        <v>3</v>
      </c>
      <c r="AG89">
        <f t="shared" ca="1" si="118"/>
        <v>0</v>
      </c>
      <c r="AH89" s="21">
        <f t="shared" si="120"/>
        <v>10.55548161417472</v>
      </c>
      <c r="AO89" s="1"/>
      <c r="AP89" s="1"/>
      <c r="AQ89" s="1"/>
    </row>
    <row r="90" spans="1:43">
      <c r="A90" s="3">
        <v>1063125</v>
      </c>
      <c r="B90" s="3">
        <v>1048576</v>
      </c>
      <c r="C90" s="6">
        <f t="shared" si="116"/>
        <v>23.855766255400567</v>
      </c>
      <c r="E90" s="24" t="s">
        <v>338</v>
      </c>
      <c r="F90" s="7" t="str">
        <f t="shared" ca="1" si="105"/>
        <v>5^4.7-comma</v>
      </c>
      <c r="G90" s="7" t="str">
        <f t="shared" ca="1" si="106"/>
        <v>5^4.7C</v>
      </c>
      <c r="H90" s="2"/>
      <c r="I90">
        <f t="shared" si="121"/>
        <v>-20</v>
      </c>
      <c r="J90">
        <f t="shared" si="121"/>
        <v>5</v>
      </c>
      <c r="K90">
        <f t="shared" si="121"/>
        <v>4</v>
      </c>
      <c r="L90">
        <f t="shared" si="121"/>
        <v>1</v>
      </c>
      <c r="M90">
        <f t="shared" si="121"/>
        <v>0</v>
      </c>
      <c r="N90">
        <f t="shared" si="121"/>
        <v>0</v>
      </c>
      <c r="O90">
        <f t="shared" si="121"/>
        <v>0</v>
      </c>
      <c r="P90">
        <f t="shared" si="121"/>
        <v>0</v>
      </c>
      <c r="Q90">
        <f t="shared" si="121"/>
        <v>0</v>
      </c>
      <c r="R90">
        <f t="shared" si="121"/>
        <v>0</v>
      </c>
      <c r="S90">
        <f t="shared" si="121"/>
        <v>0</v>
      </c>
      <c r="V90" s="7">
        <f t="shared" si="95"/>
        <v>1</v>
      </c>
      <c r="W90" s="7">
        <f t="shared" si="96"/>
        <v>1</v>
      </c>
      <c r="X90" s="7">
        <f t="shared" si="108"/>
        <v>4375</v>
      </c>
      <c r="Y90">
        <f t="shared" si="109"/>
        <v>1</v>
      </c>
      <c r="Z90" t="str">
        <f t="shared" si="110"/>
        <v>5^4.7.</v>
      </c>
      <c r="AA90" t="str">
        <f t="shared" si="111"/>
        <v/>
      </c>
      <c r="AB90" t="str">
        <f t="shared" si="112"/>
        <v>[,4 1]</v>
      </c>
      <c r="AC90" t="str">
        <f t="shared" si="10"/>
        <v>5^4.7</v>
      </c>
      <c r="AD90" t="str">
        <f t="shared" si="11"/>
        <v>5^4.7</v>
      </c>
      <c r="AE90" t="str">
        <f t="shared" si="113"/>
        <v>5^4.7</v>
      </c>
      <c r="AF90" t="str">
        <f t="shared" si="114"/>
        <v>5^4.7</v>
      </c>
      <c r="AG90">
        <f t="shared" ca="1" si="118"/>
        <v>0</v>
      </c>
      <c r="AH90" s="21">
        <f t="shared" si="120"/>
        <v>3.5311134820969876</v>
      </c>
      <c r="AO90" s="1"/>
      <c r="AP90" s="1"/>
      <c r="AQ90" s="1"/>
    </row>
    <row r="91" spans="1:43">
      <c r="A91" s="3">
        <v>1232</v>
      </c>
      <c r="B91" s="3">
        <v>1215</v>
      </c>
      <c r="C91" s="6">
        <f t="shared" si="116"/>
        <v>24.055130642109422</v>
      </c>
      <c r="E91" s="27" t="s">
        <v>368</v>
      </c>
      <c r="F91" s="7" t="str">
        <f t="shared" ca="1" si="105"/>
        <v>5:77-comma</v>
      </c>
      <c r="G91" s="7" t="str">
        <f t="shared" ca="1" si="106"/>
        <v>5:77C</v>
      </c>
      <c r="H91" s="2"/>
      <c r="I91">
        <f t="shared" si="121"/>
        <v>4</v>
      </c>
      <c r="J91">
        <f t="shared" si="121"/>
        <v>-5</v>
      </c>
      <c r="K91">
        <f t="shared" si="121"/>
        <v>-1</v>
      </c>
      <c r="L91">
        <f t="shared" si="121"/>
        <v>1</v>
      </c>
      <c r="M91">
        <f t="shared" si="121"/>
        <v>1</v>
      </c>
      <c r="N91">
        <f t="shared" si="121"/>
        <v>0</v>
      </c>
      <c r="O91">
        <f t="shared" si="121"/>
        <v>0</v>
      </c>
      <c r="P91">
        <f t="shared" si="121"/>
        <v>0</v>
      </c>
      <c r="Q91">
        <f t="shared" si="121"/>
        <v>0</v>
      </c>
      <c r="R91">
        <f t="shared" si="121"/>
        <v>0</v>
      </c>
      <c r="S91">
        <f t="shared" si="121"/>
        <v>0</v>
      </c>
      <c r="V91" s="7">
        <f t="shared" si="95"/>
        <v>1</v>
      </c>
      <c r="W91" s="7">
        <f t="shared" si="96"/>
        <v>1</v>
      </c>
      <c r="X91" s="7">
        <f t="shared" si="108"/>
        <v>77</v>
      </c>
      <c r="Y91">
        <f t="shared" si="109"/>
        <v>5</v>
      </c>
      <c r="Z91" t="str">
        <f t="shared" si="110"/>
        <v>7.11.</v>
      </c>
      <c r="AA91" t="str">
        <f t="shared" si="111"/>
        <v>5.</v>
      </c>
      <c r="AB91" t="str">
        <f t="shared" si="112"/>
        <v>[,-1 1 1]</v>
      </c>
      <c r="AC91" t="str">
        <f t="shared" si="10"/>
        <v>5:77</v>
      </c>
      <c r="AD91" t="str">
        <f t="shared" si="11"/>
        <v>5:77</v>
      </c>
      <c r="AE91" t="str">
        <f t="shared" si="113"/>
        <v>5:77</v>
      </c>
      <c r="AF91" t="str">
        <f t="shared" si="114"/>
        <v>5:77</v>
      </c>
      <c r="AG91">
        <f t="shared" ca="1" si="118"/>
        <v>0</v>
      </c>
      <c r="AH91" s="21">
        <f t="shared" si="120"/>
        <v>6.4811621101707875</v>
      </c>
      <c r="AO91" s="1"/>
      <c r="AP91" s="1"/>
      <c r="AQ91" s="1"/>
    </row>
    <row r="92" spans="1:43">
      <c r="A92" s="3">
        <v>3375</v>
      </c>
      <c r="B92" s="3">
        <v>3328</v>
      </c>
      <c r="C92" s="6">
        <f t="shared" si="116"/>
        <v>24.278482421354884</v>
      </c>
      <c r="E92" t="s">
        <v>339</v>
      </c>
      <c r="F92" s="7" t="str">
        <f t="shared" ca="1" si="105"/>
        <v>13:125-comma</v>
      </c>
      <c r="G92" s="7" t="str">
        <f t="shared" ca="1" si="106"/>
        <v>13:125C</v>
      </c>
      <c r="H92" s="2"/>
      <c r="I92">
        <f t="shared" si="121"/>
        <v>-8</v>
      </c>
      <c r="J92">
        <f t="shared" si="121"/>
        <v>3</v>
      </c>
      <c r="K92">
        <f t="shared" si="121"/>
        <v>3</v>
      </c>
      <c r="L92">
        <f t="shared" si="121"/>
        <v>0</v>
      </c>
      <c r="M92">
        <f t="shared" si="121"/>
        <v>0</v>
      </c>
      <c r="N92">
        <f t="shared" si="121"/>
        <v>-1</v>
      </c>
      <c r="O92">
        <f t="shared" si="121"/>
        <v>0</v>
      </c>
      <c r="P92">
        <f t="shared" si="121"/>
        <v>0</v>
      </c>
      <c r="Q92">
        <f t="shared" si="121"/>
        <v>0</v>
      </c>
      <c r="R92">
        <f t="shared" si="121"/>
        <v>0</v>
      </c>
      <c r="S92">
        <f t="shared" si="121"/>
        <v>0</v>
      </c>
      <c r="V92" s="7">
        <f t="shared" si="95"/>
        <v>1</v>
      </c>
      <c r="W92" s="7">
        <f t="shared" si="96"/>
        <v>1</v>
      </c>
      <c r="X92" s="7">
        <f t="shared" si="108"/>
        <v>125</v>
      </c>
      <c r="Y92">
        <f t="shared" si="109"/>
        <v>13</v>
      </c>
      <c r="Z92" t="str">
        <f t="shared" si="110"/>
        <v>5^3.</v>
      </c>
      <c r="AA92" t="str">
        <f t="shared" si="111"/>
        <v>13.</v>
      </c>
      <c r="AB92" t="str">
        <f t="shared" si="112"/>
        <v>[,3 0 0,-1]</v>
      </c>
      <c r="AC92" t="str">
        <f t="shared" si="10"/>
        <v>13:125</v>
      </c>
      <c r="AD92" t="str">
        <f t="shared" si="11"/>
        <v>13:125</v>
      </c>
      <c r="AE92" t="str">
        <f t="shared" si="113"/>
        <v>13:125</v>
      </c>
      <c r="AF92" t="str">
        <f t="shared" si="114"/>
        <v>13:125</v>
      </c>
      <c r="AG92">
        <f t="shared" ca="1" si="118"/>
        <v>0</v>
      </c>
      <c r="AH92" s="21">
        <f t="shared" si="120"/>
        <v>1.5050853063334284</v>
      </c>
      <c r="AO92" s="1"/>
      <c r="AP92" s="1"/>
      <c r="AQ92" s="1"/>
    </row>
    <row r="93" spans="1:43">
      <c r="A93" s="3">
        <v>41553</v>
      </c>
      <c r="B93" s="3">
        <v>40960</v>
      </c>
      <c r="C93" s="6">
        <f t="shared" si="116"/>
        <v>24.884308325177873</v>
      </c>
      <c r="E93" t="s">
        <v>227</v>
      </c>
      <c r="F93" s="7" t="str">
        <f t="shared" ca="1" si="105"/>
        <v>5:19-comma</v>
      </c>
      <c r="G93" s="7" t="str">
        <f t="shared" ca="1" si="106"/>
        <v>5:19C</v>
      </c>
      <c r="H93" s="2"/>
      <c r="I93">
        <f t="shared" si="121"/>
        <v>-13</v>
      </c>
      <c r="J93">
        <f t="shared" si="121"/>
        <v>7</v>
      </c>
      <c r="K93">
        <f t="shared" si="121"/>
        <v>-1</v>
      </c>
      <c r="L93">
        <f t="shared" si="121"/>
        <v>0</v>
      </c>
      <c r="M93">
        <f t="shared" si="121"/>
        <v>0</v>
      </c>
      <c r="N93">
        <f t="shared" si="121"/>
        <v>0</v>
      </c>
      <c r="O93">
        <f t="shared" si="121"/>
        <v>0</v>
      </c>
      <c r="P93">
        <f t="shared" si="121"/>
        <v>1</v>
      </c>
      <c r="Q93">
        <f t="shared" si="121"/>
        <v>0</v>
      </c>
      <c r="R93">
        <f t="shared" si="121"/>
        <v>0</v>
      </c>
      <c r="S93">
        <f t="shared" si="121"/>
        <v>0</v>
      </c>
      <c r="V93" s="7">
        <f t="shared" si="95"/>
        <v>1</v>
      </c>
      <c r="W93" s="7">
        <f t="shared" si="96"/>
        <v>1</v>
      </c>
      <c r="X93" s="7">
        <f t="shared" si="108"/>
        <v>19</v>
      </c>
      <c r="Y93">
        <f t="shared" si="109"/>
        <v>5</v>
      </c>
      <c r="Z93" t="str">
        <f t="shared" si="110"/>
        <v>19.</v>
      </c>
      <c r="AA93" t="str">
        <f t="shared" si="111"/>
        <v>5.</v>
      </c>
      <c r="AB93" t="str">
        <f t="shared" si="112"/>
        <v>[,-1 0 0,0 0 1]</v>
      </c>
      <c r="AC93" t="str">
        <f t="shared" si="10"/>
        <v>5:19</v>
      </c>
      <c r="AD93" t="str">
        <f t="shared" si="11"/>
        <v>5:19</v>
      </c>
      <c r="AE93" t="str">
        <f t="shared" si="113"/>
        <v>5:19</v>
      </c>
      <c r="AF93" t="str">
        <f t="shared" si="114"/>
        <v>5:19</v>
      </c>
      <c r="AG93">
        <f t="shared" ca="1" si="118"/>
        <v>0</v>
      </c>
      <c r="AH93" s="21">
        <f t="shared" si="120"/>
        <v>5.4677823963034253</v>
      </c>
      <c r="AO93" s="1"/>
      <c r="AP93" s="1"/>
      <c r="AQ93" s="1"/>
    </row>
    <row r="94" spans="1:43">
      <c r="A94">
        <v>6656</v>
      </c>
      <c r="B94">
        <v>6561</v>
      </c>
      <c r="C94" s="6">
        <f t="shared" si="116"/>
        <v>24.887654846210598</v>
      </c>
      <c r="E94" s="15" t="s">
        <v>367</v>
      </c>
      <c r="F94" s="7" t="str">
        <f t="shared" ca="1" si="105"/>
        <v>tridecimal comma</v>
      </c>
      <c r="G94" s="7" t="str">
        <f t="shared" ca="1" si="106"/>
        <v>13C</v>
      </c>
      <c r="H94" s="2" t="s">
        <v>72</v>
      </c>
      <c r="I94">
        <f t="shared" ref="I94:S97" si="122">ROUND(LN(GCD($A94,I$5^AU$4))/LN(I$5),0)-ROUND(LN(GCD($B94,I$5^AU$4))/LN(I$5),0)</f>
        <v>9</v>
      </c>
      <c r="J94">
        <f t="shared" si="122"/>
        <v>-8</v>
      </c>
      <c r="K94">
        <f t="shared" si="122"/>
        <v>0</v>
      </c>
      <c r="L94">
        <f t="shared" si="122"/>
        <v>0</v>
      </c>
      <c r="M94">
        <f t="shared" si="122"/>
        <v>0</v>
      </c>
      <c r="N94">
        <f t="shared" si="122"/>
        <v>1</v>
      </c>
      <c r="O94">
        <f t="shared" si="122"/>
        <v>0</v>
      </c>
      <c r="P94">
        <f t="shared" si="122"/>
        <v>0</v>
      </c>
      <c r="Q94">
        <f t="shared" si="122"/>
        <v>0</v>
      </c>
      <c r="R94">
        <f t="shared" si="122"/>
        <v>0</v>
      </c>
      <c r="S94">
        <f t="shared" si="122"/>
        <v>0</v>
      </c>
      <c r="T94" t="s">
        <v>71</v>
      </c>
      <c r="V94" s="7">
        <f t="shared" si="95"/>
        <v>1</v>
      </c>
      <c r="W94" s="7">
        <f t="shared" si="96"/>
        <v>1</v>
      </c>
      <c r="X94" s="7">
        <f t="shared" si="108"/>
        <v>13</v>
      </c>
      <c r="Y94">
        <f t="shared" si="109"/>
        <v>1</v>
      </c>
      <c r="Z94" t="str">
        <f t="shared" si="110"/>
        <v>13.</v>
      </c>
      <c r="AA94" t="str">
        <f t="shared" si="111"/>
        <v/>
      </c>
      <c r="AB94" t="str">
        <f t="shared" si="112"/>
        <v>[,0 0 0,1]</v>
      </c>
      <c r="AC94" t="str">
        <f t="shared" ref="AC94:AC185" si="123">IF(Y94&gt;X94,IF(X94=1,"",IF(X94&lt;=F$2,X94,LEFT(Z94,LEN(Z94)-1))&amp;":")&amp;IF(Y94=1,"1",IF(Y94&lt;=F$2,Y94,LEFT(AA94,LEN(AA94)-1))),IF(Y94=1,"",IF(Y94&lt;=F$2,Y94,LEFT(AA94,LEN(AA94)-1))&amp;":")&amp;IF(X94=1,"1",IF(X94&lt;=F$2,X94,LEFT(Z94,LEN(Z94)-1))))</f>
        <v>13</v>
      </c>
      <c r="AD94" t="str">
        <f t="shared" ref="AD94:AD185" si="124">IF(LEN(AC94)&gt;MAX(F$4,LEN(AB94)-3),AB94,IF(Y94&gt;X94,IF(X94=1,"",IF(X94&lt;=F$2,X94,LEFT(Z94,LEN(Z94)-1))&amp;":")&amp;IF(Y94=1,"1",IF(Y94&lt;=F$2,Y94,LEFT(AA94,LEN(AA94)-1))),IF(Y94=1,"",IF(Y94&lt;=F$2,Y94,LEFT(AA94,LEN(AA94)-1))&amp;":")&amp;IF(X94=1,"1",IF(X94&lt;=F$2,X94,LEFT(Z94,LEN(Z94)-1)))))</f>
        <v>13</v>
      </c>
      <c r="AE94" t="str">
        <f t="shared" si="113"/>
        <v>tridecimal</v>
      </c>
      <c r="AF94" t="str">
        <f t="shared" si="114"/>
        <v>13</v>
      </c>
      <c r="AG94">
        <f t="shared" ca="1" si="118"/>
        <v>0</v>
      </c>
      <c r="AH94" s="21">
        <f t="shared" ref="AH94:AH185" si="125">ABS(J94-7*C94/113.685)</f>
        <v>9.5324236611995801</v>
      </c>
      <c r="AO94" s="1"/>
      <c r="AP94" s="1"/>
      <c r="AQ94" s="1"/>
    </row>
    <row r="95" spans="1:43">
      <c r="A95">
        <v>2097152</v>
      </c>
      <c r="B95">
        <v>2066715</v>
      </c>
      <c r="C95" s="6">
        <f t="shared" si="116"/>
        <v>25.310371012164914</v>
      </c>
      <c r="E95" s="1" t="s">
        <v>228</v>
      </c>
      <c r="F95" s="7" t="str">
        <f t="shared" ca="1" si="105"/>
        <v>35-comma</v>
      </c>
      <c r="G95" s="7" t="str">
        <f t="shared" ca="1" si="106"/>
        <v>35C</v>
      </c>
      <c r="H95" s="2" t="s">
        <v>72</v>
      </c>
      <c r="I95">
        <f t="shared" si="122"/>
        <v>21</v>
      </c>
      <c r="J95">
        <f t="shared" si="122"/>
        <v>-10</v>
      </c>
      <c r="K95">
        <f t="shared" si="122"/>
        <v>-1</v>
      </c>
      <c r="L95">
        <f t="shared" si="122"/>
        <v>-1</v>
      </c>
      <c r="M95">
        <f t="shared" si="122"/>
        <v>0</v>
      </c>
      <c r="N95">
        <f t="shared" si="122"/>
        <v>0</v>
      </c>
      <c r="O95">
        <f t="shared" si="122"/>
        <v>0</v>
      </c>
      <c r="P95">
        <f t="shared" si="122"/>
        <v>0</v>
      </c>
      <c r="Q95">
        <f t="shared" si="122"/>
        <v>0</v>
      </c>
      <c r="R95">
        <f t="shared" si="122"/>
        <v>0</v>
      </c>
      <c r="S95">
        <f t="shared" si="122"/>
        <v>0</v>
      </c>
      <c r="T95" t="s">
        <v>71</v>
      </c>
      <c r="V95" s="7">
        <f t="shared" si="95"/>
        <v>1</v>
      </c>
      <c r="W95" s="7">
        <f t="shared" si="96"/>
        <v>1</v>
      </c>
      <c r="X95" s="7">
        <f t="shared" si="108"/>
        <v>1</v>
      </c>
      <c r="Y95">
        <f t="shared" si="109"/>
        <v>35</v>
      </c>
      <c r="Z95" t="str">
        <f t="shared" si="110"/>
        <v/>
      </c>
      <c r="AA95" t="str">
        <f t="shared" si="111"/>
        <v>5.7.</v>
      </c>
      <c r="AB95" t="str">
        <f t="shared" si="112"/>
        <v>[,-1 -1]</v>
      </c>
      <c r="AC95" t="str">
        <f t="shared" si="123"/>
        <v>35</v>
      </c>
      <c r="AD95" t="str">
        <f t="shared" si="124"/>
        <v>35</v>
      </c>
      <c r="AE95" t="str">
        <f t="shared" si="113"/>
        <v>35</v>
      </c>
      <c r="AF95" t="str">
        <f t="shared" si="114"/>
        <v>35</v>
      </c>
      <c r="AG95">
        <f t="shared" ca="1" si="118"/>
        <v>0</v>
      </c>
      <c r="AH95" s="21">
        <f t="shared" si="125"/>
        <v>11.558451836963139</v>
      </c>
      <c r="AP95" s="1"/>
      <c r="AQ95" s="1"/>
    </row>
    <row r="96" spans="1:43">
      <c r="A96">
        <v>2079</v>
      </c>
      <c r="B96">
        <v>2048</v>
      </c>
      <c r="C96" s="6">
        <f t="shared" si="116"/>
        <v>26.008851430044317</v>
      </c>
      <c r="E96" s="1" t="s">
        <v>340</v>
      </c>
      <c r="F96" s="7" t="str">
        <f t="shared" ca="1" si="105"/>
        <v>77-comma</v>
      </c>
      <c r="G96" s="7" t="str">
        <f t="shared" ca="1" si="106"/>
        <v>77C</v>
      </c>
      <c r="H96" s="2" t="s">
        <v>72</v>
      </c>
      <c r="I96">
        <f t="shared" si="122"/>
        <v>-11</v>
      </c>
      <c r="J96">
        <f t="shared" si="122"/>
        <v>3</v>
      </c>
      <c r="K96">
        <f t="shared" si="122"/>
        <v>0</v>
      </c>
      <c r="L96">
        <f t="shared" si="122"/>
        <v>1</v>
      </c>
      <c r="M96">
        <f t="shared" si="122"/>
        <v>1</v>
      </c>
      <c r="N96">
        <f t="shared" si="122"/>
        <v>0</v>
      </c>
      <c r="O96">
        <f t="shared" si="122"/>
        <v>0</v>
      </c>
      <c r="P96">
        <f t="shared" si="122"/>
        <v>0</v>
      </c>
      <c r="Q96">
        <f t="shared" si="122"/>
        <v>0</v>
      </c>
      <c r="R96">
        <f t="shared" si="122"/>
        <v>0</v>
      </c>
      <c r="S96">
        <f t="shared" si="122"/>
        <v>0</v>
      </c>
      <c r="T96" t="s">
        <v>71</v>
      </c>
      <c r="V96" s="7">
        <f t="shared" si="95"/>
        <v>1</v>
      </c>
      <c r="W96" s="7">
        <f t="shared" si="96"/>
        <v>1</v>
      </c>
      <c r="X96" s="7">
        <f t="shared" si="108"/>
        <v>77</v>
      </c>
      <c r="Y96">
        <f t="shared" si="109"/>
        <v>1</v>
      </c>
      <c r="Z96" t="str">
        <f t="shared" si="110"/>
        <v>7.11.</v>
      </c>
      <c r="AA96" t="str">
        <f t="shared" si="111"/>
        <v/>
      </c>
      <c r="AB96" t="str">
        <f t="shared" si="112"/>
        <v>[,0 1 1]</v>
      </c>
      <c r="AC96" t="str">
        <f t="shared" si="123"/>
        <v>77</v>
      </c>
      <c r="AD96" t="str">
        <f t="shared" si="124"/>
        <v>77</v>
      </c>
      <c r="AE96" t="str">
        <f t="shared" si="113"/>
        <v>77</v>
      </c>
      <c r="AF96" t="str">
        <f t="shared" si="114"/>
        <v>77</v>
      </c>
      <c r="AG96">
        <f t="shared" ca="1" si="118"/>
        <v>0</v>
      </c>
      <c r="AH96" s="21">
        <f t="shared" si="125"/>
        <v>1.3985401767136367</v>
      </c>
      <c r="AP96" s="1"/>
      <c r="AQ96" s="1"/>
    </row>
    <row r="97" spans="1:43">
      <c r="A97">
        <v>66</v>
      </c>
      <c r="B97">
        <v>65</v>
      </c>
      <c r="C97" s="6">
        <v>26.35</v>
      </c>
      <c r="E97" s="27" t="s">
        <v>369</v>
      </c>
      <c r="F97" s="7"/>
      <c r="G97" s="7"/>
      <c r="H97" s="2"/>
      <c r="I97">
        <f t="shared" si="122"/>
        <v>1</v>
      </c>
      <c r="J97">
        <f t="shared" si="122"/>
        <v>1</v>
      </c>
      <c r="K97">
        <f t="shared" si="122"/>
        <v>-1</v>
      </c>
      <c r="L97">
        <f t="shared" si="122"/>
        <v>0</v>
      </c>
      <c r="M97">
        <f t="shared" si="122"/>
        <v>1</v>
      </c>
      <c r="N97">
        <f t="shared" si="122"/>
        <v>-1</v>
      </c>
      <c r="O97">
        <f t="shared" si="122"/>
        <v>0</v>
      </c>
      <c r="P97">
        <f t="shared" si="122"/>
        <v>0</v>
      </c>
      <c r="Q97">
        <f t="shared" si="122"/>
        <v>0</v>
      </c>
      <c r="R97">
        <f t="shared" si="122"/>
        <v>0</v>
      </c>
      <c r="S97">
        <f t="shared" si="122"/>
        <v>0</v>
      </c>
      <c r="V97" s="7">
        <f t="shared" si="95"/>
        <v>1</v>
      </c>
      <c r="W97" s="7">
        <f t="shared" si="96"/>
        <v>1</v>
      </c>
      <c r="X97" s="7">
        <f t="shared" si="108"/>
        <v>11</v>
      </c>
      <c r="Y97">
        <f t="shared" si="109"/>
        <v>65</v>
      </c>
      <c r="Z97" t="str">
        <f t="shared" si="110"/>
        <v>11.</v>
      </c>
      <c r="AA97" t="str">
        <f t="shared" si="111"/>
        <v>5.13.</v>
      </c>
      <c r="AB97" t="str">
        <f t="shared" si="112"/>
        <v>[,-1 0 1,-1]</v>
      </c>
      <c r="AC97" t="str">
        <f t="shared" si="123"/>
        <v>11:65</v>
      </c>
      <c r="AD97" t="str">
        <f t="shared" si="124"/>
        <v>11:65</v>
      </c>
      <c r="AE97" t="str">
        <f t="shared" si="113"/>
        <v>11:65</v>
      </c>
      <c r="AF97" t="str">
        <f t="shared" si="114"/>
        <v>11:65</v>
      </c>
      <c r="AP97" s="1"/>
      <c r="AQ97" s="1"/>
    </row>
    <row r="98" spans="1:43">
      <c r="A98" s="3">
        <v>65</v>
      </c>
      <c r="B98" s="3">
        <v>64</v>
      </c>
      <c r="C98" s="6">
        <f t="shared" si="116"/>
        <v>26.841375634145496</v>
      </c>
      <c r="D98" s="3" t="s">
        <v>119</v>
      </c>
      <c r="E98" s="27" t="s">
        <v>370</v>
      </c>
      <c r="F98" s="7" t="str">
        <f ca="1">LOOKUP(AG98,AL$52:AM$58)&amp;AE98&amp;IF((RIGHT(AE98,1)&lt;&gt;"]")*ISERROR(VALUE(RIGHT(AE98,1)))," ","-")&amp;LOOKUP(C98,AL$6:AM$29)</f>
        <v>65-comma</v>
      </c>
      <c r="G98" s="7" t="str">
        <f ca="1">LOOKUP(AG98,AL$52:AN$58)&amp;AF98&amp;LOOKUP(C98,AL$6:AN$29)</f>
        <v>65C</v>
      </c>
      <c r="H98" s="2" t="s">
        <v>72</v>
      </c>
      <c r="I98">
        <f t="shared" ref="I98:S100" si="126">ROUND(LN(GCD($A98,I$5^AU$4))/LN(I$5),0)-ROUND(LN(GCD($B98,I$5^AU$4))/LN(I$5),0)</f>
        <v>-6</v>
      </c>
      <c r="J98">
        <f t="shared" si="126"/>
        <v>0</v>
      </c>
      <c r="K98">
        <f t="shared" si="126"/>
        <v>1</v>
      </c>
      <c r="L98">
        <f t="shared" si="126"/>
        <v>0</v>
      </c>
      <c r="M98">
        <f t="shared" si="126"/>
        <v>0</v>
      </c>
      <c r="N98">
        <f t="shared" si="126"/>
        <v>1</v>
      </c>
      <c r="O98">
        <f t="shared" si="126"/>
        <v>0</v>
      </c>
      <c r="P98">
        <f t="shared" si="126"/>
        <v>0</v>
      </c>
      <c r="Q98">
        <f t="shared" si="126"/>
        <v>0</v>
      </c>
      <c r="R98">
        <f t="shared" si="126"/>
        <v>0</v>
      </c>
      <c r="S98">
        <f t="shared" si="126"/>
        <v>0</v>
      </c>
      <c r="T98" t="s">
        <v>71</v>
      </c>
      <c r="V98" s="7">
        <f t="shared" si="95"/>
        <v>1</v>
      </c>
      <c r="W98" s="7">
        <f t="shared" si="96"/>
        <v>1</v>
      </c>
      <c r="X98" s="7">
        <f t="shared" si="108"/>
        <v>65</v>
      </c>
      <c r="Y98">
        <f t="shared" si="109"/>
        <v>1</v>
      </c>
      <c r="Z98" t="str">
        <f t="shared" si="110"/>
        <v>5.13.</v>
      </c>
      <c r="AA98" t="str">
        <f t="shared" si="111"/>
        <v/>
      </c>
      <c r="AB98" t="str">
        <f t="shared" si="112"/>
        <v>[,1 0 0,1]</v>
      </c>
      <c r="AC98" t="str">
        <f t="shared" si="123"/>
        <v>65</v>
      </c>
      <c r="AD98" t="str">
        <f t="shared" si="124"/>
        <v>65</v>
      </c>
      <c r="AE98" t="str">
        <f t="shared" si="113"/>
        <v>65</v>
      </c>
      <c r="AF98" t="str">
        <f t="shared" si="114"/>
        <v>65</v>
      </c>
      <c r="AG98">
        <f ca="1">IF(AND(ABS(J98)&gt;ABS(OFFSET(AI$5,MATCH(C98,AL$6:AL$29,1),0)),(ABS(I98)&gt;ROUND(LN(3)/LN(2)*ABS(OFFSET(AI$5,MATCH(C98,AL$6:AL$29,1),0)),0))),1,0)</f>
        <v>0</v>
      </c>
      <c r="AH98" s="21">
        <f t="shared" si="125"/>
        <v>1.6527213743151556</v>
      </c>
    </row>
    <row r="99" spans="1:43">
      <c r="A99" s="3">
        <v>64</v>
      </c>
      <c r="B99" s="3">
        <v>63</v>
      </c>
      <c r="C99" s="6">
        <f t="shared" si="116"/>
        <v>27.264091800099809</v>
      </c>
      <c r="D99" s="3" t="s">
        <v>120</v>
      </c>
      <c r="E99" s="1" t="s">
        <v>229</v>
      </c>
      <c r="F99" s="7" t="str">
        <f ca="1">LOOKUP(AG99,AL$52:AM$58)&amp;AE99&amp;IF((RIGHT(AE99,1)&lt;&gt;"]")*ISERROR(VALUE(RIGHT(AE99,1)))," ","-")&amp;LOOKUP(C99,AL$6:AM$29)</f>
        <v>septimal comma</v>
      </c>
      <c r="G99" s="7" t="str">
        <f ca="1">LOOKUP(AG99,AL$52:AN$58)&amp;AF99&amp;LOOKUP(C99,AL$6:AN$29)</f>
        <v>7C</v>
      </c>
      <c r="H99" s="2" t="s">
        <v>72</v>
      </c>
      <c r="I99">
        <f t="shared" si="126"/>
        <v>6</v>
      </c>
      <c r="J99">
        <f t="shared" si="126"/>
        <v>-2</v>
      </c>
      <c r="K99">
        <f t="shared" si="126"/>
        <v>0</v>
      </c>
      <c r="L99">
        <f t="shared" si="126"/>
        <v>-1</v>
      </c>
      <c r="M99">
        <f t="shared" si="126"/>
        <v>0</v>
      </c>
      <c r="N99">
        <f t="shared" si="126"/>
        <v>0</v>
      </c>
      <c r="O99">
        <f t="shared" si="126"/>
        <v>0</v>
      </c>
      <c r="P99">
        <f t="shared" si="126"/>
        <v>0</v>
      </c>
      <c r="Q99">
        <f t="shared" si="126"/>
        <v>0</v>
      </c>
      <c r="R99">
        <f t="shared" si="126"/>
        <v>0</v>
      </c>
      <c r="S99">
        <f t="shared" si="126"/>
        <v>0</v>
      </c>
      <c r="T99" t="s">
        <v>71</v>
      </c>
      <c r="V99" s="7">
        <f t="shared" si="95"/>
        <v>1</v>
      </c>
      <c r="W99" s="7">
        <f t="shared" si="96"/>
        <v>1</v>
      </c>
      <c r="X99" s="7">
        <f t="shared" si="108"/>
        <v>1</v>
      </c>
      <c r="Y99">
        <f t="shared" si="109"/>
        <v>7</v>
      </c>
      <c r="Z99" t="str">
        <f t="shared" si="110"/>
        <v/>
      </c>
      <c r="AA99" t="str">
        <f t="shared" si="111"/>
        <v>7.</v>
      </c>
      <c r="AB99" t="str">
        <f t="shared" si="112"/>
        <v>[,0 -1]</v>
      </c>
      <c r="AC99" t="str">
        <f t="shared" si="123"/>
        <v>7</v>
      </c>
      <c r="AD99" t="str">
        <f t="shared" si="124"/>
        <v>7</v>
      </c>
      <c r="AE99" t="str">
        <f t="shared" si="113"/>
        <v>septimal</v>
      </c>
      <c r="AF99" t="str">
        <f t="shared" si="114"/>
        <v>7</v>
      </c>
      <c r="AG99">
        <f ca="1">IF(AND(ABS(J99)&gt;ABS(OFFSET(AI$5,MATCH(C99,AL$6:AL$29,1),0)),(ABS(I99)&gt;ROUND(LN(3)/LN(2)*ABS(OFFSET(AI$5,MATCH(C99,AL$6:AL$29,1),0)),0))),1,0)</f>
        <v>0</v>
      </c>
      <c r="AH99" s="21">
        <f t="shared" si="125"/>
        <v>3.6787495500787148</v>
      </c>
    </row>
    <row r="100" spans="1:43">
      <c r="A100" s="3">
        <v>20000</v>
      </c>
      <c r="B100" s="3">
        <v>19683</v>
      </c>
      <c r="C100" s="6">
        <f t="shared" si="116"/>
        <v>27.65984767085083</v>
      </c>
      <c r="D100" s="3" t="s">
        <v>121</v>
      </c>
      <c r="E100" s="16" t="s">
        <v>341</v>
      </c>
      <c r="F100" s="7" t="str">
        <f ca="1">LOOKUP(AG100,AL$52:AM$58)&amp;AE100&amp;IF((RIGHT(AE100,1)&lt;&gt;"]")*ISERROR(VALUE(RIGHT(AE100,1)))," ","-")&amp;LOOKUP(C100,AL$6:AM$29)</f>
        <v>5^4-comma</v>
      </c>
      <c r="G100" s="7" t="str">
        <f ca="1">LOOKUP(AG100,AL$52:AN$58)&amp;AF100&amp;LOOKUP(C100,AL$6:AN$29)</f>
        <v>5^4C</v>
      </c>
      <c r="H100" s="2" t="s">
        <v>72</v>
      </c>
      <c r="I100">
        <f t="shared" si="126"/>
        <v>5</v>
      </c>
      <c r="J100">
        <f t="shared" si="126"/>
        <v>-9</v>
      </c>
      <c r="K100">
        <f t="shared" si="126"/>
        <v>4</v>
      </c>
      <c r="L100">
        <f t="shared" si="126"/>
        <v>0</v>
      </c>
      <c r="M100">
        <f t="shared" si="126"/>
        <v>0</v>
      </c>
      <c r="N100">
        <f t="shared" si="126"/>
        <v>0</v>
      </c>
      <c r="O100">
        <f t="shared" si="126"/>
        <v>0</v>
      </c>
      <c r="P100">
        <f t="shared" si="126"/>
        <v>0</v>
      </c>
      <c r="Q100">
        <f t="shared" si="126"/>
        <v>0</v>
      </c>
      <c r="R100">
        <f t="shared" si="126"/>
        <v>0</v>
      </c>
      <c r="S100">
        <f t="shared" si="126"/>
        <v>0</v>
      </c>
      <c r="T100" t="s">
        <v>71</v>
      </c>
      <c r="V100" s="7">
        <f t="shared" si="95"/>
        <v>1</v>
      </c>
      <c r="W100" s="7">
        <f t="shared" si="96"/>
        <v>1</v>
      </c>
      <c r="X100" s="7">
        <f t="shared" si="108"/>
        <v>625</v>
      </c>
      <c r="Y100">
        <f t="shared" si="109"/>
        <v>1</v>
      </c>
      <c r="Z100" t="str">
        <f t="shared" si="110"/>
        <v>5^4.</v>
      </c>
      <c r="AA100" t="str">
        <f t="shared" si="111"/>
        <v/>
      </c>
      <c r="AB100" t="str">
        <f t="shared" si="112"/>
        <v>[,4]</v>
      </c>
      <c r="AC100" t="str">
        <f t="shared" si="123"/>
        <v>5^4</v>
      </c>
      <c r="AD100" t="str">
        <f t="shared" si="124"/>
        <v>5^4</v>
      </c>
      <c r="AE100" t="str">
        <f t="shared" si="113"/>
        <v>5^4</v>
      </c>
      <c r="AF100" t="str">
        <f t="shared" si="114"/>
        <v>5^4</v>
      </c>
      <c r="AG100">
        <f ca="1">IF(AND(ABS(J100)&gt;ABS(OFFSET(AI$5,MATCH(C100,AL$6:AL$29,1),0)),(ABS(I100)&gt;ROUND(LN(3)/LN(2)*ABS(OFFSET(AI$5,MATCH(C100,AL$6:AL$29,1),0)),0))),1,0)</f>
        <v>0</v>
      </c>
      <c r="AH100" s="21">
        <f t="shared" si="125"/>
        <v>10.703117682156448</v>
      </c>
    </row>
    <row r="101" spans="1:43">
      <c r="E101"/>
      <c r="F101" s="7"/>
      <c r="G101" s="7"/>
      <c r="H101" s="2"/>
    </row>
    <row r="102" spans="1:43">
      <c r="A102" s="3">
        <v>216513</v>
      </c>
      <c r="B102" s="3">
        <v>212992</v>
      </c>
      <c r="C102" s="6">
        <f t="shared" si="116"/>
        <v>28.385288383931989</v>
      </c>
      <c r="E102" s="15" t="s">
        <v>371</v>
      </c>
      <c r="F102" s="7" t="str">
        <f ca="1">LOOKUP(AG102,AL$52:AM$58)&amp;AE102&amp;IF((RIGHT(AE102,1)&lt;&gt;"]")*ISERROR(VALUE(RIGHT(AE102,1)))," ","-")&amp;LOOKUP(C102,AL$6:AM$29)</f>
        <v>11:13-comma</v>
      </c>
      <c r="G102" s="7" t="str">
        <f ca="1">LOOKUP(AG102,AL$52:AN$58)&amp;AF102&amp;LOOKUP(C102,AL$6:AN$29)</f>
        <v>11:13C</v>
      </c>
      <c r="H102" s="2" t="s">
        <v>72</v>
      </c>
      <c r="I102">
        <f t="shared" ref="I102:S103" si="127">ROUND(LN(GCD($A102,I$5^AU$4))/LN(I$5),0)-ROUND(LN(GCD($B102,I$5^AU$4))/LN(I$5),0)</f>
        <v>-14</v>
      </c>
      <c r="J102">
        <f t="shared" si="127"/>
        <v>9</v>
      </c>
      <c r="K102">
        <f t="shared" si="127"/>
        <v>0</v>
      </c>
      <c r="L102">
        <f t="shared" si="127"/>
        <v>0</v>
      </c>
      <c r="M102">
        <f t="shared" si="127"/>
        <v>1</v>
      </c>
      <c r="N102">
        <f t="shared" si="127"/>
        <v>-1</v>
      </c>
      <c r="O102">
        <f t="shared" si="127"/>
        <v>0</v>
      </c>
      <c r="P102">
        <f t="shared" si="127"/>
        <v>0</v>
      </c>
      <c r="Q102">
        <f t="shared" si="127"/>
        <v>0</v>
      </c>
      <c r="R102">
        <f t="shared" si="127"/>
        <v>0</v>
      </c>
      <c r="S102">
        <f t="shared" si="127"/>
        <v>0</v>
      </c>
      <c r="T102" t="s">
        <v>71</v>
      </c>
      <c r="V102" s="7">
        <f t="shared" si="95"/>
        <v>1</v>
      </c>
      <c r="W102" s="7">
        <f t="shared" si="96"/>
        <v>1</v>
      </c>
      <c r="X102" s="7">
        <f>K$5^IF(K102&gt;0,K102,0)*L$5^IF(L102&gt;0,L102,0)*M$5^IF(M102&gt;0,M102,0)*N$5^IF(N102&gt;0,N102,0)*O$5^IF(O102&gt;0,O102,0)*P$5^IF(P102&gt;0,P102,0)*Q$5^IF(Q102&gt;0,Q102,0)*R$5^IF(R102&gt;0,R102,0)*S$5^IF(S102&gt;0,S102,0)</f>
        <v>11</v>
      </c>
      <c r="Y102">
        <f>K$5^IF(K102&lt;0,-K102,0)*L$5^IF(L102&lt;0,-L102,0)*M$5^IF(M102&lt;0,-M102,0)*N$5^IF(N102&lt;0,-N102,0)*O$5^IF(O102&lt;0,-O102,0)*P$5^IF(P102&lt;0,-P102,0)*Q$5^IF(Q102&lt;0,-Q102,0)*R$5^IF(R102&lt;0,-R102,0)*S$5^IF(S102&lt;0,-S102,0)</f>
        <v>13</v>
      </c>
      <c r="Z102" t="str">
        <f>IF(K102&gt;0,K$5&amp;IF(K102&gt;1,"^"&amp;K102,"")&amp;".","")&amp;IF(L102&gt;0,L$5&amp;IF(L102&gt;1,"^"&amp;L102,"")&amp;".","")&amp;IF(M102&gt;0,M$5&amp;IF(M102&gt;1,"^"&amp;M102,"")&amp;".","")&amp;IF(N102&gt;0,N$5&amp;IF(N102&gt;1,"^"&amp;N102,"")&amp;".","")&amp;IF(O102&gt;0,O$5&amp;IF(O102&gt;1,"^"&amp;O102,"")&amp;".","")&amp;IF(P102&gt;0,P$5&amp;IF(P102&gt;1,"^"&amp;P102,"")&amp;".","")&amp;IF(Q102&gt;0,Q$5&amp;IF(Q102&gt;1,"^"&amp;Q102,"")&amp;".","")&amp;IF(R102&gt;0,R$5&amp;IF(R102&gt;1,"^"&amp;R102,"")&amp;".","")&amp;IF(S102&gt;0,S$5&amp;IF(S102&gt;1,"^"&amp;S102,"")&amp;".","")</f>
        <v>11.</v>
      </c>
      <c r="AA102" t="str">
        <f>IF(K102&lt;0,K$5&amp;IF(K102&lt;-1,"^"&amp;-K102,"")&amp;".","")&amp;IF(L102&lt;0,L$5&amp;IF(L102&lt;-1,"^"&amp;-L102,"")&amp;".","")&amp;IF(M102&lt;0,M$5&amp;IF(M102&lt;-1,"^"&amp;-M102,"")&amp;".","")&amp;IF(N102&lt;0,N$5&amp;IF(N102&lt;-1,"^"&amp;-N102,"")&amp;".","")&amp;IF(O102&lt;0,O$5&amp;IF(O102&lt;-1,"^"&amp;-O102,"")&amp;".","")&amp;IF(P102&lt;0,P$5&amp;IF(P102&lt;-1,"^"&amp;-P102,"")&amp;".","")&amp;IF(Q102&lt;0,Q$5&amp;IF(Q102&lt;-1,"^"&amp;-Q102,"")&amp;".","")&amp;IF(R102&lt;0,R$5&amp;IF(R102&lt;-1,"^"&amp;-R102,"")&amp;".","")&amp;IF(S102&lt;0,S$5&amp;IF(S102&lt;-1,"^"&amp;-S102,"")&amp;".","")</f>
        <v>13.</v>
      </c>
      <c r="AB102" t="str">
        <f>"[,"&amp;IF(OR(K102:S102),K102,"")&amp;IF(OR(L102:S102)," "&amp;L102,"")&amp;IF(OR(M102:S102)," "&amp;M102,"")&amp;IF(OR(N102:S102),","&amp;N102,"")&amp;IF(OR(O102:S102)," "&amp;O102,"")&amp;IF(OR(P102:S102)," "&amp;P102,"")&amp;IF(OR(Q102:S102),","&amp;Q102,"")&amp;IF(OR(R102:S102)," "&amp;R102,"")&amp;IF(OR(S102:S102)," "&amp;S102,"")&amp;"]"</f>
        <v>[,0 0 1,-1]</v>
      </c>
      <c r="AC102" t="str">
        <f t="shared" si="123"/>
        <v>11:13</v>
      </c>
      <c r="AD102" t="str">
        <f t="shared" si="124"/>
        <v>11:13</v>
      </c>
      <c r="AE102" t="str">
        <f>IF(ISERROR(VLOOKUP(VALUE(AD102),AL$32:AM$41,2,FALSE)),AD102,TEXT(VLOOKUP(VALUE(AD102),AL$32:AM$41,2,FALSE),"0"))</f>
        <v>11:13</v>
      </c>
      <c r="AF102" t="str">
        <f>IF(ISERROR(VLOOKUP(VALUE(AD102),AL$32:AN$41,3,FALSE)),AD102,TEXT(VLOOKUP(VALUE(AD102),AL$32:AN$41,3,FALSE),"0"))</f>
        <v>11:13</v>
      </c>
      <c r="AG102">
        <f ca="1">IF(AND(ABS(J102)&gt;ABS(OFFSET(AI$5,MATCH(C102,AL$6:AL$29,1),0)),(ABS(I102)&gt;ROUND(LN(3)/LN(2)*ABS(OFFSET(AI$5,MATCH(C102,AL$6:AL$29,1),0)),0))),1,0)</f>
        <v>0</v>
      </c>
      <c r="AH102" s="21">
        <f t="shared" si="125"/>
        <v>7.2522142878345965</v>
      </c>
    </row>
    <row r="103" spans="1:43">
      <c r="A103" s="3">
        <v>2132325</v>
      </c>
      <c r="B103" s="3">
        <v>2097152</v>
      </c>
      <c r="C103" s="6">
        <v>28.56</v>
      </c>
      <c r="E103" s="22" t="s">
        <v>372</v>
      </c>
      <c r="F103" s="7" t="str">
        <f>LOOKUP(AG103,AL$52:AM$58)&amp;AE103&amp;IF((RIGHT(AE103,1)&lt;&gt;"]")*ISERROR(VALUE(RIGHT(AE103,1)))," ","-")&amp;LOOKUP(C103,AL$6:AM$29)</f>
        <v>325-comma</v>
      </c>
      <c r="G103" s="7" t="str">
        <f>LOOKUP(AG103,AL$52:AN$58)&amp;AF103&amp;LOOKUP(C103,AL$6:AN$29)</f>
        <v>325C</v>
      </c>
      <c r="H103" s="2"/>
      <c r="I103">
        <f t="shared" si="127"/>
        <v>-21</v>
      </c>
      <c r="J103">
        <f t="shared" si="127"/>
        <v>8</v>
      </c>
      <c r="K103">
        <f t="shared" si="127"/>
        <v>2</v>
      </c>
      <c r="L103">
        <f t="shared" si="127"/>
        <v>0</v>
      </c>
      <c r="M103">
        <f t="shared" si="127"/>
        <v>0</v>
      </c>
      <c r="N103">
        <f t="shared" si="127"/>
        <v>1</v>
      </c>
      <c r="O103">
        <f t="shared" si="127"/>
        <v>0</v>
      </c>
      <c r="P103">
        <f t="shared" si="127"/>
        <v>0</v>
      </c>
      <c r="Q103">
        <f t="shared" si="127"/>
        <v>0</v>
      </c>
      <c r="R103">
        <f t="shared" si="127"/>
        <v>0</v>
      </c>
      <c r="S103">
        <f t="shared" si="127"/>
        <v>0</v>
      </c>
      <c r="V103" s="7">
        <f t="shared" si="95"/>
        <v>1</v>
      </c>
      <c r="W103" s="7">
        <f t="shared" si="96"/>
        <v>1</v>
      </c>
      <c r="X103" s="7">
        <f>K$5^IF(K103&gt;0,K103,0)*L$5^IF(L103&gt;0,L103,0)*M$5^IF(M103&gt;0,M103,0)*N$5^IF(N103&gt;0,N103,0)*O$5^IF(O103&gt;0,O103,0)*P$5^IF(P103&gt;0,P103,0)*Q$5^IF(Q103&gt;0,Q103,0)*R$5^IF(R103&gt;0,R103,0)*S$5^IF(S103&gt;0,S103,0)</f>
        <v>325</v>
      </c>
      <c r="Y103">
        <f>K$5^IF(K103&lt;0,-K103,0)*L$5^IF(L103&lt;0,-L103,0)*M$5^IF(M103&lt;0,-M103,0)*N$5^IF(N103&lt;0,-N103,0)*O$5^IF(O103&lt;0,-O103,0)*P$5^IF(P103&lt;0,-P103,0)*Q$5^IF(Q103&lt;0,-Q103,0)*R$5^IF(R103&lt;0,-R103,0)*S$5^IF(S103&lt;0,-S103,0)</f>
        <v>1</v>
      </c>
      <c r="Z103" t="str">
        <f>IF(K103&gt;0,K$5&amp;IF(K103&gt;1,"^"&amp;K103,"")&amp;".","")&amp;IF(L103&gt;0,L$5&amp;IF(L103&gt;1,"^"&amp;L103,"")&amp;".","")&amp;IF(M103&gt;0,M$5&amp;IF(M103&gt;1,"^"&amp;M103,"")&amp;".","")&amp;IF(N103&gt;0,N$5&amp;IF(N103&gt;1,"^"&amp;N103,"")&amp;".","")&amp;IF(O103&gt;0,O$5&amp;IF(O103&gt;1,"^"&amp;O103,"")&amp;".","")&amp;IF(P103&gt;0,P$5&amp;IF(P103&gt;1,"^"&amp;P103,"")&amp;".","")&amp;IF(Q103&gt;0,Q$5&amp;IF(Q103&gt;1,"^"&amp;Q103,"")&amp;".","")&amp;IF(R103&gt;0,R$5&amp;IF(R103&gt;1,"^"&amp;R103,"")&amp;".","")&amp;IF(S103&gt;0,S$5&amp;IF(S103&gt;1,"^"&amp;S103,"")&amp;".","")</f>
        <v>5^2.13.</v>
      </c>
      <c r="AA103" t="str">
        <f>IF(K103&lt;0,K$5&amp;IF(K103&lt;-1,"^"&amp;-K103,"")&amp;".","")&amp;IF(L103&lt;0,L$5&amp;IF(L103&lt;-1,"^"&amp;-L103,"")&amp;".","")&amp;IF(M103&lt;0,M$5&amp;IF(M103&lt;-1,"^"&amp;-M103,"")&amp;".","")&amp;IF(N103&lt;0,N$5&amp;IF(N103&lt;-1,"^"&amp;-N103,"")&amp;".","")&amp;IF(O103&lt;0,O$5&amp;IF(O103&lt;-1,"^"&amp;-O103,"")&amp;".","")&amp;IF(P103&lt;0,P$5&amp;IF(P103&lt;-1,"^"&amp;-P103,"")&amp;".","")&amp;IF(Q103&lt;0,Q$5&amp;IF(Q103&lt;-1,"^"&amp;-Q103,"")&amp;".","")&amp;IF(R103&lt;0,R$5&amp;IF(R103&lt;-1,"^"&amp;-R103,"")&amp;".","")&amp;IF(S103&lt;0,S$5&amp;IF(S103&lt;-1,"^"&amp;-S103,"")&amp;".","")</f>
        <v/>
      </c>
      <c r="AB103" t="str">
        <f>"[,"&amp;IF(OR(K103:S103),K103,"")&amp;IF(OR(L103:S103)," "&amp;L103,"")&amp;IF(OR(M103:S103)," "&amp;M103,"")&amp;IF(OR(N103:S103),","&amp;N103,"")&amp;IF(OR(O103:S103)," "&amp;O103,"")&amp;IF(OR(P103:S103)," "&amp;P103,"")&amp;IF(OR(Q103:S103),","&amp;Q103,"")&amp;IF(OR(R103:S103)," "&amp;R103,"")&amp;IF(OR(S103:S103)," "&amp;S103,"")&amp;"]"</f>
        <v>[,2 0 0,1]</v>
      </c>
      <c r="AC103" t="str">
        <f t="shared" si="123"/>
        <v>325</v>
      </c>
      <c r="AD103" t="str">
        <f t="shared" si="124"/>
        <v>325</v>
      </c>
      <c r="AE103" t="str">
        <f>IF(ISERROR(VLOOKUP(VALUE(AD103),AL$32:AM$41,2,FALSE)),AD103,TEXT(VLOOKUP(VALUE(AD103),AL$32:AM$41,2,FALSE),"0"))</f>
        <v>325</v>
      </c>
      <c r="AF103" t="str">
        <f>IF(ISERROR(VLOOKUP(VALUE(AD103),AL$32:AN$41,3,FALSE)),AD103,TEXT(VLOOKUP(VALUE(AD103),AL$32:AN$41,3,FALSE),"0"))</f>
        <v>325</v>
      </c>
    </row>
    <row r="104" spans="1:43">
      <c r="A104" s="3">
        <v>3645</v>
      </c>
      <c r="B104" s="3">
        <v>3584</v>
      </c>
      <c r="C104" s="6">
        <f t="shared" si="116"/>
        <v>29.217812588034704</v>
      </c>
      <c r="E104" s="1" t="s">
        <v>230</v>
      </c>
      <c r="F104" s="7" t="str">
        <f t="shared" ref="F104:F145" ca="1" si="128">LOOKUP(AG104,AL$52:AM$58)&amp;AE104&amp;IF((RIGHT(AE104,1)&lt;&gt;"]")*ISERROR(VALUE(RIGHT(AE104,1)))," ","-")&amp;LOOKUP(C104,AL$6:AM$29)</f>
        <v>5:7-comma</v>
      </c>
      <c r="G104" s="7" t="str">
        <f t="shared" ref="G104:G145" ca="1" si="129">LOOKUP(AG104,AL$52:AN$58)&amp;AF104&amp;LOOKUP(C104,AL$6:AN$29)</f>
        <v>5:7C</v>
      </c>
      <c r="H104" s="2" t="s">
        <v>72</v>
      </c>
      <c r="I104">
        <f t="shared" ref="I104:I145" si="130">ROUND(LN(GCD($A104,I$5^AU$4))/LN(I$5),0)-ROUND(LN(GCD($B104,I$5^AU$4))/LN(I$5),0)</f>
        <v>-9</v>
      </c>
      <c r="J104">
        <f t="shared" ref="J104:J145" si="131">ROUND(LN(GCD($A104,J$5^AV$4))/LN(J$5),0)-ROUND(LN(GCD($B104,J$5^AV$4))/LN(J$5),0)</f>
        <v>6</v>
      </c>
      <c r="K104">
        <f t="shared" ref="K104:K145" si="132">ROUND(LN(GCD($A104,K$5^AW$4))/LN(K$5),0)-ROUND(LN(GCD($B104,K$5^AW$4))/LN(K$5),0)</f>
        <v>1</v>
      </c>
      <c r="L104">
        <f t="shared" ref="L104:L145" si="133">ROUND(LN(GCD($A104,L$5^AX$4))/LN(L$5),0)-ROUND(LN(GCD($B104,L$5^AX$4))/LN(L$5),0)</f>
        <v>-1</v>
      </c>
      <c r="M104">
        <f t="shared" ref="M104:M145" si="134">ROUND(LN(GCD($A104,M$5^AY$4))/LN(M$5),0)-ROUND(LN(GCD($B104,M$5^AY$4))/LN(M$5),0)</f>
        <v>0</v>
      </c>
      <c r="N104">
        <f t="shared" ref="N104:N145" si="135">ROUND(LN(GCD($A104,N$5^AZ$4))/LN(N$5),0)-ROUND(LN(GCD($B104,N$5^AZ$4))/LN(N$5),0)</f>
        <v>0</v>
      </c>
      <c r="O104">
        <f t="shared" ref="O104:O145" si="136">ROUND(LN(GCD($A104,O$5^BA$4))/LN(O$5),0)-ROUND(LN(GCD($B104,O$5^BA$4))/LN(O$5),0)</f>
        <v>0</v>
      </c>
      <c r="P104">
        <f t="shared" ref="P104:P145" si="137">ROUND(LN(GCD($A104,P$5^BB$4))/LN(P$5),0)-ROUND(LN(GCD($B104,P$5^BB$4))/LN(P$5),0)</f>
        <v>0</v>
      </c>
      <c r="Q104">
        <f t="shared" ref="Q104:Q145" si="138">ROUND(LN(GCD($A104,Q$5^BC$4))/LN(Q$5),0)-ROUND(LN(GCD($B104,Q$5^BC$4))/LN(Q$5),0)</f>
        <v>0</v>
      </c>
      <c r="R104">
        <f t="shared" ref="R104:R145" si="139">ROUND(LN(GCD($A104,R$5^BD$4))/LN(R$5),0)-ROUND(LN(GCD($B104,R$5^BD$4))/LN(R$5),0)</f>
        <v>0</v>
      </c>
      <c r="S104">
        <f t="shared" ref="S104:S145" si="140">ROUND(LN(GCD($A104,S$5^BE$4))/LN(S$5),0)-ROUND(LN(GCD($B104,S$5^BE$4))/LN(S$5),0)</f>
        <v>0</v>
      </c>
      <c r="T104" t="s">
        <v>71</v>
      </c>
      <c r="V104" s="7">
        <f t="shared" si="95"/>
        <v>1</v>
      </c>
      <c r="W104" s="7">
        <f t="shared" si="96"/>
        <v>1</v>
      </c>
      <c r="X104" s="7">
        <f t="shared" ref="X104:X142" si="141">K$5^IF(K104&gt;0,K104,0)*L$5^IF(L104&gt;0,L104,0)*M$5^IF(M104&gt;0,M104,0)*N$5^IF(N104&gt;0,N104,0)*O$5^IF(O104&gt;0,O104,0)*P$5^IF(P104&gt;0,P104,0)*Q$5^IF(Q104&gt;0,Q104,0)*R$5^IF(R104&gt;0,R104,0)*S$5^IF(S104&gt;0,S104,0)</f>
        <v>5</v>
      </c>
      <c r="Y104">
        <f t="shared" ref="Y104:Y142" si="142">K$5^IF(K104&lt;0,-K104,0)*L$5^IF(L104&lt;0,-L104,0)*M$5^IF(M104&lt;0,-M104,0)*N$5^IF(N104&lt;0,-N104,0)*O$5^IF(O104&lt;0,-O104,0)*P$5^IF(P104&lt;0,-P104,0)*Q$5^IF(Q104&lt;0,-Q104,0)*R$5^IF(R104&lt;0,-R104,0)*S$5^IF(S104&lt;0,-S104,0)</f>
        <v>7</v>
      </c>
      <c r="Z104" t="str">
        <f t="shared" ref="Z104:Z142" si="143">IF(K104&gt;0,K$5&amp;IF(K104&gt;1,"^"&amp;K104,"")&amp;".","")&amp;IF(L104&gt;0,L$5&amp;IF(L104&gt;1,"^"&amp;L104,"")&amp;".","")&amp;IF(M104&gt;0,M$5&amp;IF(M104&gt;1,"^"&amp;M104,"")&amp;".","")&amp;IF(N104&gt;0,N$5&amp;IF(N104&gt;1,"^"&amp;N104,"")&amp;".","")&amp;IF(O104&gt;0,O$5&amp;IF(O104&gt;1,"^"&amp;O104,"")&amp;".","")&amp;IF(P104&gt;0,P$5&amp;IF(P104&gt;1,"^"&amp;P104,"")&amp;".","")&amp;IF(Q104&gt;0,Q$5&amp;IF(Q104&gt;1,"^"&amp;Q104,"")&amp;".","")&amp;IF(R104&gt;0,R$5&amp;IF(R104&gt;1,"^"&amp;R104,"")&amp;".","")&amp;IF(S104&gt;0,S$5&amp;IF(S104&gt;1,"^"&amp;S104,"")&amp;".","")</f>
        <v>5.</v>
      </c>
      <c r="AA104" t="str">
        <f t="shared" ref="AA104:AA142" si="144">IF(K104&lt;0,K$5&amp;IF(K104&lt;-1,"^"&amp;-K104,"")&amp;".","")&amp;IF(L104&lt;0,L$5&amp;IF(L104&lt;-1,"^"&amp;-L104,"")&amp;".","")&amp;IF(M104&lt;0,M$5&amp;IF(M104&lt;-1,"^"&amp;-M104,"")&amp;".","")&amp;IF(N104&lt;0,N$5&amp;IF(N104&lt;-1,"^"&amp;-N104,"")&amp;".","")&amp;IF(O104&lt;0,O$5&amp;IF(O104&lt;-1,"^"&amp;-O104,"")&amp;".","")&amp;IF(P104&lt;0,P$5&amp;IF(P104&lt;-1,"^"&amp;-P104,"")&amp;".","")&amp;IF(Q104&lt;0,Q$5&amp;IF(Q104&lt;-1,"^"&amp;-Q104,"")&amp;".","")&amp;IF(R104&lt;0,R$5&amp;IF(R104&lt;-1,"^"&amp;-R104,"")&amp;".","")&amp;IF(S104&lt;0,S$5&amp;IF(S104&lt;-1,"^"&amp;-S104,"")&amp;".","")</f>
        <v>7.</v>
      </c>
      <c r="AB104" t="str">
        <f t="shared" ref="AB104:AB142" si="145">"[,"&amp;IF(OR(K104:S104),K104,"")&amp;IF(OR(L104:S104)," "&amp;L104,"")&amp;IF(OR(M104:S104)," "&amp;M104,"")&amp;IF(OR(N104:S104),","&amp;N104,"")&amp;IF(OR(O104:S104)," "&amp;O104,"")&amp;IF(OR(P104:S104)," "&amp;P104,"")&amp;IF(OR(Q104:S104),","&amp;Q104,"")&amp;IF(OR(R104:S104)," "&amp;R104,"")&amp;IF(OR(S104:S104)," "&amp;S104,"")&amp;"]"</f>
        <v>[,1 -1]</v>
      </c>
      <c r="AC104" t="str">
        <f t="shared" si="123"/>
        <v>5:7</v>
      </c>
      <c r="AD104" t="str">
        <f t="shared" si="124"/>
        <v>5:7</v>
      </c>
      <c r="AE104" t="str">
        <f t="shared" ref="AE104:AE145" si="146">IF(ISERROR(VLOOKUP(VALUE(AD104),AL$32:AM$41,2,FALSE)),AD104,TEXT(VLOOKUP(VALUE(AD104),AL$32:AM$41,2,FALSE),"0"))</f>
        <v>5:7</v>
      </c>
      <c r="AF104" t="str">
        <f t="shared" ref="AF104:AF145" si="147">IF(ISERROR(VLOOKUP(VALUE(AD104),AL$32:AN$41,3,FALSE)),AD104,TEXT(VLOOKUP(VALUE(AD104),AL$32:AN$41,3,FALSE),"0"))</f>
        <v>5:7</v>
      </c>
      <c r="AG104">
        <f t="shared" ref="AG104:AG145" ca="1" si="148">IF(AND(ABS(J104)&gt;ABS(OFFSET(AI$5,MATCH(C104,AL$6:AL$29,1),0)),(ABS(I104)&gt;ROUND(LN(3)/LN(2)*ABS(OFFSET(AI$5,MATCH(C104,AL$6:AL$29,1),0)),0))),1,0)</f>
        <v>0</v>
      </c>
      <c r="AH104" s="21">
        <f t="shared" si="125"/>
        <v>4.2009527368057089</v>
      </c>
    </row>
    <row r="105" spans="1:43">
      <c r="A105" s="3">
        <v>3125</v>
      </c>
      <c r="B105" s="3">
        <v>3072</v>
      </c>
      <c r="C105" s="6">
        <f t="shared" si="116"/>
        <v>29.613568458785728</v>
      </c>
      <c r="D105" s="3" t="s">
        <v>122</v>
      </c>
      <c r="E105" s="28" t="s">
        <v>373</v>
      </c>
      <c r="F105" s="7" t="str">
        <f t="shared" ca="1" si="128"/>
        <v>5^5-comma</v>
      </c>
      <c r="G105" s="7" t="str">
        <f t="shared" ca="1" si="129"/>
        <v>5^5C</v>
      </c>
      <c r="H105" s="2" t="s">
        <v>72</v>
      </c>
      <c r="I105">
        <f t="shared" si="130"/>
        <v>-10</v>
      </c>
      <c r="J105">
        <f t="shared" si="131"/>
        <v>-1</v>
      </c>
      <c r="K105">
        <f t="shared" si="132"/>
        <v>5</v>
      </c>
      <c r="L105">
        <f t="shared" si="133"/>
        <v>0</v>
      </c>
      <c r="M105">
        <f t="shared" si="134"/>
        <v>0</v>
      </c>
      <c r="N105">
        <f t="shared" si="135"/>
        <v>0</v>
      </c>
      <c r="O105">
        <f t="shared" si="136"/>
        <v>0</v>
      </c>
      <c r="P105">
        <f t="shared" si="137"/>
        <v>0</v>
      </c>
      <c r="Q105">
        <f t="shared" si="138"/>
        <v>0</v>
      </c>
      <c r="R105">
        <f t="shared" si="139"/>
        <v>0</v>
      </c>
      <c r="S105">
        <f t="shared" si="140"/>
        <v>0</v>
      </c>
      <c r="T105" t="s">
        <v>71</v>
      </c>
      <c r="V105" s="7">
        <f t="shared" si="95"/>
        <v>1</v>
      </c>
      <c r="W105" s="7">
        <f t="shared" si="96"/>
        <v>1</v>
      </c>
      <c r="X105" s="7">
        <f t="shared" si="141"/>
        <v>3125</v>
      </c>
      <c r="Y105">
        <f t="shared" si="142"/>
        <v>1</v>
      </c>
      <c r="Z105" t="str">
        <f t="shared" si="143"/>
        <v>5^5.</v>
      </c>
      <c r="AA105" t="str">
        <f t="shared" si="144"/>
        <v/>
      </c>
      <c r="AB105" t="str">
        <f t="shared" si="145"/>
        <v>[,5]</v>
      </c>
      <c r="AC105" t="str">
        <f t="shared" si="123"/>
        <v>5^5</v>
      </c>
      <c r="AD105" t="str">
        <f t="shared" si="124"/>
        <v>5^5</v>
      </c>
      <c r="AE105" t="str">
        <f t="shared" si="146"/>
        <v>5^5</v>
      </c>
      <c r="AF105" t="str">
        <f t="shared" si="147"/>
        <v>5^5</v>
      </c>
      <c r="AG105">
        <f t="shared" ca="1" si="148"/>
        <v>0</v>
      </c>
      <c r="AH105" s="21">
        <f t="shared" si="125"/>
        <v>2.8234153952720247</v>
      </c>
      <c r="AO105" s="1"/>
    </row>
    <row r="106" spans="1:43">
      <c r="A106" s="3">
        <v>2720</v>
      </c>
      <c r="B106" s="3">
        <v>2673</v>
      </c>
      <c r="C106" s="6">
        <f>(LN(A106)-LN(B106))/LN(2)*1200</f>
        <v>30.176176673548056</v>
      </c>
      <c r="E106" s="15" t="s">
        <v>374</v>
      </c>
      <c r="F106" s="7" t="str">
        <f t="shared" ca="1" si="128"/>
        <v>11:85-comma</v>
      </c>
      <c r="G106" s="7" t="str">
        <f t="shared" ca="1" si="129"/>
        <v>11:85C</v>
      </c>
      <c r="H106" s="2" t="s">
        <v>72</v>
      </c>
      <c r="I106">
        <f t="shared" si="130"/>
        <v>5</v>
      </c>
      <c r="J106">
        <f t="shared" si="131"/>
        <v>-5</v>
      </c>
      <c r="K106">
        <f t="shared" si="132"/>
        <v>1</v>
      </c>
      <c r="L106">
        <f t="shared" si="133"/>
        <v>0</v>
      </c>
      <c r="M106">
        <f t="shared" si="134"/>
        <v>-1</v>
      </c>
      <c r="N106">
        <f t="shared" si="135"/>
        <v>0</v>
      </c>
      <c r="O106">
        <f t="shared" si="136"/>
        <v>1</v>
      </c>
      <c r="P106">
        <f t="shared" si="137"/>
        <v>0</v>
      </c>
      <c r="Q106">
        <f t="shared" si="138"/>
        <v>0</v>
      </c>
      <c r="R106">
        <f t="shared" si="139"/>
        <v>0</v>
      </c>
      <c r="S106">
        <f t="shared" si="140"/>
        <v>0</v>
      </c>
      <c r="T106" t="s">
        <v>71</v>
      </c>
      <c r="V106" s="7">
        <f t="shared" si="95"/>
        <v>1</v>
      </c>
      <c r="W106" s="7">
        <f t="shared" si="96"/>
        <v>1</v>
      </c>
      <c r="X106" s="7">
        <f t="shared" si="141"/>
        <v>85</v>
      </c>
      <c r="Y106">
        <f t="shared" si="142"/>
        <v>11</v>
      </c>
      <c r="Z106" t="str">
        <f t="shared" si="143"/>
        <v>5.17.</v>
      </c>
      <c r="AA106" t="str">
        <f t="shared" si="144"/>
        <v>11.</v>
      </c>
      <c r="AB106" t="str">
        <f t="shared" si="145"/>
        <v>[,1 0 -1,0 1]</v>
      </c>
      <c r="AC106" t="str">
        <f t="shared" si="123"/>
        <v>11:85</v>
      </c>
      <c r="AD106" t="str">
        <f t="shared" si="124"/>
        <v>11:85</v>
      </c>
      <c r="AE106" t="str">
        <f t="shared" si="146"/>
        <v>11:85</v>
      </c>
      <c r="AF106" t="str">
        <f t="shared" si="147"/>
        <v>11:85</v>
      </c>
      <c r="AG106">
        <f t="shared" ca="1" si="148"/>
        <v>0</v>
      </c>
      <c r="AH106" s="21">
        <f t="shared" si="125"/>
        <v>6.8580572345941535</v>
      </c>
      <c r="AO106" s="1"/>
    </row>
    <row r="107" spans="1:43">
      <c r="A107" s="3">
        <v>57</v>
      </c>
      <c r="B107" s="3">
        <v>56</v>
      </c>
      <c r="C107" s="6">
        <f>(LN(A107)-LN(B107))/LN(2)*1200</f>
        <v>30.642110528564565</v>
      </c>
      <c r="E107" s="1" t="s">
        <v>231</v>
      </c>
      <c r="F107" s="7" t="str">
        <f t="shared" ca="1" si="128"/>
        <v>7:19-comma</v>
      </c>
      <c r="G107" s="7" t="str">
        <f t="shared" ca="1" si="129"/>
        <v>7:19C</v>
      </c>
      <c r="H107" s="2" t="s">
        <v>72</v>
      </c>
      <c r="I107">
        <f t="shared" si="130"/>
        <v>-3</v>
      </c>
      <c r="J107">
        <f t="shared" si="131"/>
        <v>1</v>
      </c>
      <c r="K107">
        <f t="shared" si="132"/>
        <v>0</v>
      </c>
      <c r="L107">
        <f t="shared" si="133"/>
        <v>-1</v>
      </c>
      <c r="M107">
        <f t="shared" si="134"/>
        <v>0</v>
      </c>
      <c r="N107">
        <f t="shared" si="135"/>
        <v>0</v>
      </c>
      <c r="O107">
        <f t="shared" si="136"/>
        <v>0</v>
      </c>
      <c r="P107">
        <f t="shared" si="137"/>
        <v>1</v>
      </c>
      <c r="Q107">
        <f t="shared" si="138"/>
        <v>0</v>
      </c>
      <c r="R107">
        <f t="shared" si="139"/>
        <v>0</v>
      </c>
      <c r="S107">
        <f t="shared" si="140"/>
        <v>0</v>
      </c>
      <c r="T107" t="s">
        <v>71</v>
      </c>
      <c r="V107" s="7">
        <f t="shared" si="95"/>
        <v>1</v>
      </c>
      <c r="W107" s="7">
        <f t="shared" si="96"/>
        <v>1</v>
      </c>
      <c r="X107" s="7">
        <f t="shared" si="141"/>
        <v>19</v>
      </c>
      <c r="Y107">
        <f t="shared" si="142"/>
        <v>7</v>
      </c>
      <c r="Z107" t="str">
        <f t="shared" si="143"/>
        <v>19.</v>
      </c>
      <c r="AA107" t="str">
        <f t="shared" si="144"/>
        <v>7.</v>
      </c>
      <c r="AB107" t="str">
        <f t="shared" si="145"/>
        <v>[,0 -1 0,0 0 1]</v>
      </c>
      <c r="AC107" t="str">
        <f t="shared" si="123"/>
        <v>7:19</v>
      </c>
      <c r="AD107" t="str">
        <f t="shared" si="124"/>
        <v>7:19</v>
      </c>
      <c r="AE107" t="str">
        <f t="shared" si="146"/>
        <v>7:19</v>
      </c>
      <c r="AF107" t="str">
        <f t="shared" si="147"/>
        <v>7:19</v>
      </c>
      <c r="AG107">
        <f t="shared" ca="1" si="148"/>
        <v>0</v>
      </c>
      <c r="AH107" s="21">
        <f t="shared" si="125"/>
        <v>0.8867464810656811</v>
      </c>
      <c r="AP107" s="1"/>
      <c r="AQ107" s="1"/>
    </row>
    <row r="108" spans="1:43">
      <c r="A108" s="3">
        <v>56</v>
      </c>
      <c r="B108" s="3">
        <v>55</v>
      </c>
      <c r="C108" s="6">
        <f>(LN(A108)-LN(B108))/LN(2)*1200</f>
        <v>31.19425023953368</v>
      </c>
      <c r="E108" s="1" t="s">
        <v>232</v>
      </c>
      <c r="F108" s="7" t="str">
        <f t="shared" ca="1" si="128"/>
        <v>7:55-comma</v>
      </c>
      <c r="G108" s="7" t="str">
        <f t="shared" ca="1" si="129"/>
        <v>7:55C</v>
      </c>
      <c r="H108" s="2" t="s">
        <v>72</v>
      </c>
      <c r="I108">
        <f t="shared" si="130"/>
        <v>3</v>
      </c>
      <c r="J108">
        <f t="shared" si="131"/>
        <v>0</v>
      </c>
      <c r="K108">
        <f t="shared" si="132"/>
        <v>-1</v>
      </c>
      <c r="L108">
        <f t="shared" si="133"/>
        <v>1</v>
      </c>
      <c r="M108">
        <f t="shared" si="134"/>
        <v>-1</v>
      </c>
      <c r="N108">
        <f t="shared" si="135"/>
        <v>0</v>
      </c>
      <c r="O108">
        <f t="shared" si="136"/>
        <v>0</v>
      </c>
      <c r="P108">
        <f t="shared" si="137"/>
        <v>0</v>
      </c>
      <c r="Q108">
        <f t="shared" si="138"/>
        <v>0</v>
      </c>
      <c r="R108">
        <f t="shared" si="139"/>
        <v>0</v>
      </c>
      <c r="S108">
        <f t="shared" si="140"/>
        <v>0</v>
      </c>
      <c r="T108" t="s">
        <v>71</v>
      </c>
      <c r="V108" s="7">
        <f>A108/(I$5^IF(I108&gt;0,I108,0)*J$5^IF(J108&gt;0,J108,0)*K$5^IF(K108&gt;0,K108,0)*L$5^IF(L108&gt;0,L108,0)*M$5^IF(M108&gt;0,M108,0)*N$5^IF(N108&gt;0,N108,0)*O$5^IF(O108&gt;0,O108,0)*P$5^IF(P108&gt;0,P108,0)*Q$5^IF(Q108&gt;0,Q108,0)*R$5^IF(R108&gt;0,R108,0)*S$5^IF(S108&gt;0,S108,0))</f>
        <v>1</v>
      </c>
      <c r="W108" s="7">
        <f>B108/(I$5^IF(I108&lt;0,-I108,0)*J$5^IF(J108&lt;0,-J108,0)*K$5^IF(K108&lt;0,-K108,0)*L$5^IF(L108&lt;0,-L108,0)*M$5^IF(M108&lt;0,-M108,0)*N$5^IF(N108&lt;0,-N108,0)*O$5^IF(O108&lt;0,-O108,0)*P$5^IF(P108&lt;0,-P108,0)*Q$5^IF(Q108&lt;0,-Q108,0)*R$5^IF(R108&lt;0,-R108,0)*S$5^IF(S108&lt;0,-S108,0))</f>
        <v>1</v>
      </c>
      <c r="X108" s="7">
        <f t="shared" si="141"/>
        <v>7</v>
      </c>
      <c r="Y108">
        <f t="shared" si="142"/>
        <v>55</v>
      </c>
      <c r="Z108" t="str">
        <f t="shared" si="143"/>
        <v>7.</v>
      </c>
      <c r="AA108" t="str">
        <f t="shared" si="144"/>
        <v>5.11.</v>
      </c>
      <c r="AB108" t="str">
        <f t="shared" si="145"/>
        <v>[,-1 1 -1]</v>
      </c>
      <c r="AC108" t="str">
        <f t="shared" si="123"/>
        <v>7:55</v>
      </c>
      <c r="AD108" t="str">
        <f t="shared" si="124"/>
        <v>7:55</v>
      </c>
      <c r="AE108" t="str">
        <f t="shared" si="146"/>
        <v>7:55</v>
      </c>
      <c r="AF108" t="str">
        <f t="shared" si="147"/>
        <v>7:55</v>
      </c>
      <c r="AG108">
        <f t="shared" ca="1" si="148"/>
        <v>0</v>
      </c>
      <c r="AH108" s="21">
        <f t="shared" si="125"/>
        <v>1.92074373643608</v>
      </c>
      <c r="AP108" s="1"/>
      <c r="AQ108" s="1"/>
    </row>
    <row r="109" spans="1:43">
      <c r="A109" s="3">
        <v>34171875</v>
      </c>
      <c r="B109" s="3">
        <v>33554432</v>
      </c>
      <c r="C109" s="6">
        <f t="shared" si="116"/>
        <v>31.567289246720623</v>
      </c>
      <c r="D109" s="3" t="s">
        <v>123</v>
      </c>
      <c r="E109" s="17"/>
      <c r="F109" s="7" t="str">
        <f t="shared" ca="1" si="128"/>
        <v>5^6-comma</v>
      </c>
      <c r="G109" s="7" t="str">
        <f t="shared" ca="1" si="129"/>
        <v>5^6C</v>
      </c>
      <c r="H109" s="2" t="s">
        <v>72</v>
      </c>
      <c r="I109">
        <f t="shared" si="130"/>
        <v>-25</v>
      </c>
      <c r="J109">
        <f t="shared" si="131"/>
        <v>7</v>
      </c>
      <c r="K109">
        <f t="shared" si="132"/>
        <v>6</v>
      </c>
      <c r="L109">
        <f t="shared" si="133"/>
        <v>0</v>
      </c>
      <c r="M109">
        <f t="shared" si="134"/>
        <v>0</v>
      </c>
      <c r="N109">
        <f t="shared" si="135"/>
        <v>0</v>
      </c>
      <c r="O109">
        <f t="shared" si="136"/>
        <v>0</v>
      </c>
      <c r="P109">
        <f t="shared" si="137"/>
        <v>0</v>
      </c>
      <c r="Q109">
        <f t="shared" si="138"/>
        <v>0</v>
      </c>
      <c r="R109">
        <f t="shared" si="139"/>
        <v>0</v>
      </c>
      <c r="S109">
        <f t="shared" si="140"/>
        <v>0</v>
      </c>
      <c r="T109" t="s">
        <v>71</v>
      </c>
      <c r="V109" s="7">
        <f t="shared" si="95"/>
        <v>1</v>
      </c>
      <c r="W109" s="7">
        <f t="shared" si="96"/>
        <v>1</v>
      </c>
      <c r="X109" s="7">
        <f t="shared" si="141"/>
        <v>15625</v>
      </c>
      <c r="Y109">
        <f t="shared" si="142"/>
        <v>1</v>
      </c>
      <c r="Z109" t="str">
        <f t="shared" si="143"/>
        <v>5^6.</v>
      </c>
      <c r="AA109" t="str">
        <f t="shared" si="144"/>
        <v/>
      </c>
      <c r="AB109" t="str">
        <f t="shared" si="145"/>
        <v>[,6]</v>
      </c>
      <c r="AC109" t="str">
        <f t="shared" si="123"/>
        <v>5^6</v>
      </c>
      <c r="AD109" t="str">
        <f t="shared" si="124"/>
        <v>5^6</v>
      </c>
      <c r="AE109" t="str">
        <f t="shared" si="146"/>
        <v>5^6</v>
      </c>
      <c r="AF109" t="str">
        <f t="shared" si="147"/>
        <v>5^6</v>
      </c>
      <c r="AG109">
        <f t="shared" ca="1" si="148"/>
        <v>0</v>
      </c>
      <c r="AH109" s="21">
        <f t="shared" si="125"/>
        <v>5.0562868916124</v>
      </c>
    </row>
    <row r="110" spans="1:43">
      <c r="A110" s="3">
        <v>55</v>
      </c>
      <c r="B110" s="3">
        <v>54</v>
      </c>
      <c r="C110" s="6">
        <f>(LN(A110)-LN(B110))/LN(2)*1200</f>
        <v>31.766653633429474</v>
      </c>
      <c r="E110" s="1" t="s">
        <v>233</v>
      </c>
      <c r="F110" s="7" t="str">
        <f t="shared" ca="1" si="128"/>
        <v>55-comma</v>
      </c>
      <c r="G110" s="7" t="str">
        <f t="shared" ca="1" si="129"/>
        <v>55C</v>
      </c>
      <c r="H110" s="2" t="s">
        <v>72</v>
      </c>
      <c r="I110">
        <f t="shared" si="130"/>
        <v>-1</v>
      </c>
      <c r="J110">
        <f t="shared" si="131"/>
        <v>-3</v>
      </c>
      <c r="K110">
        <f t="shared" si="132"/>
        <v>1</v>
      </c>
      <c r="L110">
        <f t="shared" si="133"/>
        <v>0</v>
      </c>
      <c r="M110">
        <f t="shared" si="134"/>
        <v>1</v>
      </c>
      <c r="N110">
        <f t="shared" si="135"/>
        <v>0</v>
      </c>
      <c r="O110">
        <f t="shared" si="136"/>
        <v>0</v>
      </c>
      <c r="P110">
        <f t="shared" si="137"/>
        <v>0</v>
      </c>
      <c r="Q110">
        <f t="shared" si="138"/>
        <v>0</v>
      </c>
      <c r="R110">
        <f t="shared" si="139"/>
        <v>0</v>
      </c>
      <c r="S110">
        <f t="shared" si="140"/>
        <v>0</v>
      </c>
      <c r="T110" t="s">
        <v>71</v>
      </c>
      <c r="V110" s="7">
        <f>A110/(I$5^IF(I110&gt;0,I110,0)*J$5^IF(J110&gt;0,J110,0)*K$5^IF(K110&gt;0,K110,0)*L$5^IF(L110&gt;0,L110,0)*M$5^IF(M110&gt;0,M110,0)*N$5^IF(N110&gt;0,N110,0)*O$5^IF(O110&gt;0,O110,0)*P$5^IF(P110&gt;0,P110,0)*Q$5^IF(Q110&gt;0,Q110,0)*R$5^IF(R110&gt;0,R110,0)*S$5^IF(S110&gt;0,S110,0))</f>
        <v>1</v>
      </c>
      <c r="W110" s="7">
        <f>B110/(I$5^IF(I110&lt;0,-I110,0)*J$5^IF(J110&lt;0,-J110,0)*K$5^IF(K110&lt;0,-K110,0)*L$5^IF(L110&lt;0,-L110,0)*M$5^IF(M110&lt;0,-M110,0)*N$5^IF(N110&lt;0,-N110,0)*O$5^IF(O110&lt;0,-O110,0)*P$5^IF(P110&lt;0,-P110,0)*Q$5^IF(Q110&lt;0,-Q110,0)*R$5^IF(R110&lt;0,-R110,0)*S$5^IF(S110&lt;0,-S110,0))</f>
        <v>1</v>
      </c>
      <c r="X110" s="7">
        <f t="shared" si="141"/>
        <v>55</v>
      </c>
      <c r="Y110">
        <f t="shared" si="142"/>
        <v>1</v>
      </c>
      <c r="Z110" t="str">
        <f t="shared" si="143"/>
        <v>5.11.</v>
      </c>
      <c r="AA110" t="str">
        <f t="shared" si="144"/>
        <v/>
      </c>
      <c r="AB110" t="str">
        <f t="shared" si="145"/>
        <v>[,1 0 1]</v>
      </c>
      <c r="AC110" t="str">
        <f t="shared" si="123"/>
        <v>55</v>
      </c>
      <c r="AD110" t="str">
        <f t="shared" si="124"/>
        <v>55</v>
      </c>
      <c r="AE110" t="str">
        <f t="shared" si="146"/>
        <v>55</v>
      </c>
      <c r="AF110" t="str">
        <f t="shared" si="147"/>
        <v>55</v>
      </c>
      <c r="AG110">
        <f t="shared" ca="1" si="148"/>
        <v>0</v>
      </c>
      <c r="AH110" s="21">
        <f t="shared" si="125"/>
        <v>4.9559887006553751</v>
      </c>
    </row>
    <row r="111" spans="1:43">
      <c r="A111" s="3">
        <v>22528</v>
      </c>
      <c r="B111" s="3">
        <v>22113</v>
      </c>
      <c r="C111" s="6">
        <f>(LN(A111)-LN(B111))/LN(2)*1200</f>
        <v>32.189369799382249</v>
      </c>
      <c r="E111" s="29" t="s">
        <v>375</v>
      </c>
      <c r="F111" s="7" t="str">
        <f t="shared" ca="1" si="128"/>
        <v>11:91-comma</v>
      </c>
      <c r="G111" s="7" t="str">
        <f t="shared" ca="1" si="129"/>
        <v>11:91C</v>
      </c>
      <c r="H111" s="2"/>
      <c r="I111">
        <f t="shared" si="130"/>
        <v>11</v>
      </c>
      <c r="J111">
        <f t="shared" si="131"/>
        <v>-5</v>
      </c>
      <c r="K111">
        <f t="shared" si="132"/>
        <v>0</v>
      </c>
      <c r="L111">
        <f t="shared" si="133"/>
        <v>-1</v>
      </c>
      <c r="M111">
        <f t="shared" si="134"/>
        <v>1</v>
      </c>
      <c r="N111">
        <f t="shared" si="135"/>
        <v>-1</v>
      </c>
      <c r="O111">
        <f t="shared" si="136"/>
        <v>0</v>
      </c>
      <c r="P111">
        <f t="shared" si="137"/>
        <v>0</v>
      </c>
      <c r="Q111">
        <f t="shared" si="138"/>
        <v>0</v>
      </c>
      <c r="R111">
        <f t="shared" si="139"/>
        <v>0</v>
      </c>
      <c r="S111">
        <f t="shared" si="140"/>
        <v>0</v>
      </c>
      <c r="V111" s="7">
        <f>A111/(I$5^IF(I111&gt;0,I111,0)*J$5^IF(J111&gt;0,J111,0)*K$5^IF(K111&gt;0,K111,0)*L$5^IF(L111&gt;0,L111,0)*M$5^IF(M111&gt;0,M111,0)*N$5^IF(N111&gt;0,N111,0)*O$5^IF(O111&gt;0,O111,0)*P$5^IF(P111&gt;0,P111,0)*Q$5^IF(Q111&gt;0,Q111,0)*R$5^IF(R111&gt;0,R111,0)*S$5^IF(S111&gt;0,S111,0))</f>
        <v>1</v>
      </c>
      <c r="W111" s="7">
        <f>B111/(I$5^IF(I111&lt;0,-I111,0)*J$5^IF(J111&lt;0,-J111,0)*K$5^IF(K111&lt;0,-K111,0)*L$5^IF(L111&lt;0,-L111,0)*M$5^IF(M111&lt;0,-M111,0)*N$5^IF(N111&lt;0,-N111,0)*O$5^IF(O111&lt;0,-O111,0)*P$5^IF(P111&lt;0,-P111,0)*Q$5^IF(Q111&lt;0,-Q111,0)*R$5^IF(R111&lt;0,-R111,0)*S$5^IF(S111&lt;0,-S111,0))</f>
        <v>1</v>
      </c>
      <c r="X111" s="7">
        <f t="shared" si="141"/>
        <v>11</v>
      </c>
      <c r="Y111">
        <f t="shared" si="142"/>
        <v>91</v>
      </c>
      <c r="Z111" t="str">
        <f t="shared" si="143"/>
        <v>11.</v>
      </c>
      <c r="AA111" t="str">
        <f t="shared" si="144"/>
        <v>7.13.</v>
      </c>
      <c r="AB111" t="str">
        <f t="shared" si="145"/>
        <v>[,0 -1 1,-1]</v>
      </c>
      <c r="AC111" t="str">
        <f t="shared" si="123"/>
        <v>11:91</v>
      </c>
      <c r="AD111" t="str">
        <f t="shared" si="124"/>
        <v>11:91</v>
      </c>
      <c r="AE111" t="str">
        <f t="shared" si="146"/>
        <v>11:91</v>
      </c>
      <c r="AF111" t="str">
        <f t="shared" si="147"/>
        <v>11:91</v>
      </c>
      <c r="AG111">
        <f t="shared" ca="1" si="148"/>
        <v>0</v>
      </c>
      <c r="AH111" s="21">
        <f t="shared" si="125"/>
        <v>6.9820168764188395</v>
      </c>
    </row>
    <row r="112" spans="1:43">
      <c r="A112" s="3">
        <v>375</v>
      </c>
      <c r="B112" s="3">
        <v>368</v>
      </c>
      <c r="C112" s="6">
        <v>32.450000000000003</v>
      </c>
      <c r="E112" s="15" t="s">
        <v>376</v>
      </c>
      <c r="F112" s="7" t="str">
        <f t="shared" ca="1" si="128"/>
        <v>23:125-comma</v>
      </c>
      <c r="G112" s="7" t="str">
        <f t="shared" ca="1" si="129"/>
        <v>23:125C</v>
      </c>
      <c r="H112" s="2" t="s">
        <v>72</v>
      </c>
      <c r="I112">
        <f t="shared" si="130"/>
        <v>-4</v>
      </c>
      <c r="J112">
        <f t="shared" si="131"/>
        <v>1</v>
      </c>
      <c r="K112">
        <f t="shared" si="132"/>
        <v>3</v>
      </c>
      <c r="L112">
        <f t="shared" si="133"/>
        <v>0</v>
      </c>
      <c r="M112">
        <f t="shared" si="134"/>
        <v>0</v>
      </c>
      <c r="N112">
        <f t="shared" si="135"/>
        <v>0</v>
      </c>
      <c r="O112">
        <f t="shared" si="136"/>
        <v>0</v>
      </c>
      <c r="P112">
        <f t="shared" si="137"/>
        <v>0</v>
      </c>
      <c r="Q112">
        <f t="shared" si="138"/>
        <v>-1</v>
      </c>
      <c r="R112">
        <f t="shared" si="139"/>
        <v>0</v>
      </c>
      <c r="S112">
        <f t="shared" si="140"/>
        <v>0</v>
      </c>
      <c r="T112" t="s">
        <v>71</v>
      </c>
      <c r="V112" s="7">
        <f>A112/(I$5^IF(I112&gt;0,I112,0)*J$5^IF(J112&gt;0,J112,0)*K$5^IF(K112&gt;0,K112,0)*L$5^IF(L112&gt;0,L112,0)*M$5^IF(M112&gt;0,M112,0)*N$5^IF(N112&gt;0,N112,0)*O$5^IF(O112&gt;0,O112,0)*P$5^IF(P112&gt;0,P112,0)*Q$5^IF(Q112&gt;0,Q112,0)*R$5^IF(R112&gt;0,R112,0)*S$5^IF(S112&gt;0,S112,0))</f>
        <v>1</v>
      </c>
      <c r="W112" s="7">
        <f>B112/(I$5^IF(I112&lt;0,-I112,0)*J$5^IF(J112&lt;0,-J112,0)*K$5^IF(K112&lt;0,-K112,0)*L$5^IF(L112&lt;0,-L112,0)*M$5^IF(M112&lt;0,-M112,0)*N$5^IF(N112&lt;0,-N112,0)*O$5^IF(O112&lt;0,-O112,0)*P$5^IF(P112&lt;0,-P112,0)*Q$5^IF(Q112&lt;0,-Q112,0)*R$5^IF(R112&lt;0,-R112,0)*S$5^IF(S112&lt;0,-S112,0))</f>
        <v>1</v>
      </c>
      <c r="X112" s="7">
        <f t="shared" si="141"/>
        <v>125</v>
      </c>
      <c r="Y112">
        <f t="shared" si="142"/>
        <v>23</v>
      </c>
      <c r="Z112" t="str">
        <f t="shared" si="143"/>
        <v>5^3.</v>
      </c>
      <c r="AA112" t="str">
        <f t="shared" si="144"/>
        <v>23.</v>
      </c>
      <c r="AB112" t="str">
        <f t="shared" si="145"/>
        <v>[,3 0 0,0 0 0,-1]</v>
      </c>
      <c r="AC112" t="str">
        <f t="shared" si="123"/>
        <v>23:125</v>
      </c>
      <c r="AD112" t="str">
        <f t="shared" si="124"/>
        <v>23:125</v>
      </c>
      <c r="AE112" t="str">
        <f t="shared" si="146"/>
        <v>23:125</v>
      </c>
      <c r="AF112" t="str">
        <f t="shared" si="147"/>
        <v>23:125</v>
      </c>
      <c r="AG112">
        <f t="shared" ca="1" si="148"/>
        <v>0</v>
      </c>
      <c r="AH112" s="21">
        <f t="shared" si="125"/>
        <v>0.99806482825350784</v>
      </c>
      <c r="AL112" s="1"/>
      <c r="AM112" s="1"/>
      <c r="AN112" s="1"/>
      <c r="AO112" s="1"/>
    </row>
    <row r="113" spans="1:43">
      <c r="A113" s="3">
        <v>45927</v>
      </c>
      <c r="B113" s="3">
        <v>45056</v>
      </c>
      <c r="C113" s="6">
        <f t="shared" si="116"/>
        <v>33.147971027470113</v>
      </c>
      <c r="E113" s="1" t="s">
        <v>234</v>
      </c>
      <c r="F113" s="7" t="str">
        <f t="shared" ca="1" si="128"/>
        <v>7:11-comma</v>
      </c>
      <c r="G113" s="7" t="str">
        <f t="shared" ca="1" si="129"/>
        <v>7:11C</v>
      </c>
      <c r="H113" s="2" t="s">
        <v>72</v>
      </c>
      <c r="I113">
        <f t="shared" si="130"/>
        <v>-12</v>
      </c>
      <c r="J113">
        <f t="shared" si="131"/>
        <v>8</v>
      </c>
      <c r="K113">
        <f t="shared" si="132"/>
        <v>0</v>
      </c>
      <c r="L113">
        <f t="shared" si="133"/>
        <v>1</v>
      </c>
      <c r="M113">
        <f t="shared" si="134"/>
        <v>-1</v>
      </c>
      <c r="N113">
        <f t="shared" si="135"/>
        <v>0</v>
      </c>
      <c r="O113">
        <f t="shared" si="136"/>
        <v>0</v>
      </c>
      <c r="P113">
        <f t="shared" si="137"/>
        <v>0</v>
      </c>
      <c r="Q113">
        <f t="shared" si="138"/>
        <v>0</v>
      </c>
      <c r="R113">
        <f t="shared" si="139"/>
        <v>0</v>
      </c>
      <c r="S113">
        <f t="shared" si="140"/>
        <v>0</v>
      </c>
      <c r="T113" t="s">
        <v>71</v>
      </c>
      <c r="V113" s="7">
        <f>A113/(I$5^IF(I113&gt;0,I113,0)*J$5^IF(J113&gt;0,J113,0)*K$5^IF(K113&gt;0,K113,0)*L$5^IF(L113&gt;0,L113,0)*M$5^IF(M113&gt;0,M113,0)*N$5^IF(N113&gt;0,N113,0)*O$5^IF(O113&gt;0,O113,0)*P$5^IF(P113&gt;0,P113,0)*Q$5^IF(Q113&gt;0,Q113,0)*R$5^IF(R113&gt;0,R113,0)*S$5^IF(S113&gt;0,S113,0))</f>
        <v>1</v>
      </c>
      <c r="W113" s="7">
        <f>B113/(I$5^IF(I113&lt;0,-I113,0)*J$5^IF(J113&lt;0,-J113,0)*K$5^IF(K113&lt;0,-K113,0)*L$5^IF(L113&lt;0,-L113,0)*M$5^IF(M113&lt;0,-M113,0)*N$5^IF(N113&lt;0,-N113,0)*O$5^IF(O113&lt;0,-O113,0)*P$5^IF(P113&lt;0,-P113,0)*Q$5^IF(Q113&lt;0,-Q113,0)*R$5^IF(R113&lt;0,-R113,0)*S$5^IF(S113&lt;0,-S113,0))</f>
        <v>1</v>
      </c>
      <c r="X113" s="7">
        <f t="shared" si="141"/>
        <v>7</v>
      </c>
      <c r="Y113">
        <f t="shared" si="142"/>
        <v>11</v>
      </c>
      <c r="Z113" t="str">
        <f t="shared" si="143"/>
        <v>7.</v>
      </c>
      <c r="AA113" t="str">
        <f t="shared" si="144"/>
        <v>11.</v>
      </c>
      <c r="AB113" t="str">
        <f t="shared" si="145"/>
        <v>[,0 1 -1]</v>
      </c>
      <c r="AC113" t="str">
        <f t="shared" si="123"/>
        <v>7:11</v>
      </c>
      <c r="AD113" t="str">
        <f t="shared" si="124"/>
        <v>7:11</v>
      </c>
      <c r="AE113" t="str">
        <f t="shared" si="146"/>
        <v>7:11</v>
      </c>
      <c r="AF113" t="str">
        <f t="shared" si="147"/>
        <v>7:11</v>
      </c>
      <c r="AG113">
        <f t="shared" ca="1" si="148"/>
        <v>0</v>
      </c>
      <c r="AH113" s="21">
        <f t="shared" si="125"/>
        <v>5.9589585504482496</v>
      </c>
    </row>
    <row r="114" spans="1:43">
      <c r="A114" s="3">
        <v>261</v>
      </c>
      <c r="B114" s="3">
        <v>256</v>
      </c>
      <c r="C114" s="6">
        <f t="shared" si="116"/>
        <v>33.487195883862213</v>
      </c>
      <c r="D114" s="3" t="s">
        <v>124</v>
      </c>
      <c r="E114" s="1"/>
      <c r="F114" s="7" t="str">
        <f t="shared" ca="1" si="128"/>
        <v>29-small-diesis</v>
      </c>
      <c r="G114" s="7" t="str">
        <f t="shared" ca="1" si="129"/>
        <v>29S</v>
      </c>
      <c r="H114" s="2" t="s">
        <v>72</v>
      </c>
      <c r="I114">
        <f t="shared" si="130"/>
        <v>-8</v>
      </c>
      <c r="J114">
        <f t="shared" si="131"/>
        <v>2</v>
      </c>
      <c r="K114">
        <f t="shared" si="132"/>
        <v>0</v>
      </c>
      <c r="L114">
        <f t="shared" si="133"/>
        <v>0</v>
      </c>
      <c r="M114">
        <f t="shared" si="134"/>
        <v>0</v>
      </c>
      <c r="N114">
        <f t="shared" si="135"/>
        <v>0</v>
      </c>
      <c r="O114">
        <f t="shared" si="136"/>
        <v>0</v>
      </c>
      <c r="P114">
        <f t="shared" si="137"/>
        <v>0</v>
      </c>
      <c r="Q114">
        <f t="shared" si="138"/>
        <v>0</v>
      </c>
      <c r="R114">
        <f t="shared" si="139"/>
        <v>1</v>
      </c>
      <c r="S114">
        <f t="shared" si="140"/>
        <v>0</v>
      </c>
      <c r="T114" t="s">
        <v>71</v>
      </c>
      <c r="V114" s="7">
        <f t="shared" si="95"/>
        <v>1</v>
      </c>
      <c r="W114" s="7">
        <f t="shared" si="96"/>
        <v>1</v>
      </c>
      <c r="X114" s="7">
        <f t="shared" si="141"/>
        <v>29</v>
      </c>
      <c r="Y114">
        <f t="shared" si="142"/>
        <v>1</v>
      </c>
      <c r="Z114" t="str">
        <f t="shared" si="143"/>
        <v>29.</v>
      </c>
      <c r="AA114" t="str">
        <f t="shared" si="144"/>
        <v/>
      </c>
      <c r="AB114" t="str">
        <f t="shared" si="145"/>
        <v>[,0 0 0,0 0 0,0 1]</v>
      </c>
      <c r="AC114" t="str">
        <f t="shared" si="123"/>
        <v>29</v>
      </c>
      <c r="AD114" t="str">
        <f t="shared" si="124"/>
        <v>29</v>
      </c>
      <c r="AE114" t="str">
        <f t="shared" si="146"/>
        <v>29</v>
      </c>
      <c r="AF114" t="str">
        <f t="shared" si="147"/>
        <v>29</v>
      </c>
      <c r="AG114">
        <f t="shared" ca="1" si="148"/>
        <v>0</v>
      </c>
      <c r="AH114" s="21">
        <f t="shared" si="125"/>
        <v>6.1928760936231342E-2</v>
      </c>
      <c r="AP114" s="1"/>
      <c r="AQ114" s="1"/>
    </row>
    <row r="115" spans="1:43">
      <c r="A115" s="3">
        <v>52</v>
      </c>
      <c r="B115" s="3">
        <v>51</v>
      </c>
      <c r="C115" s="6">
        <f t="shared" si="116"/>
        <v>33.617251403516278</v>
      </c>
      <c r="E115" s="29" t="s">
        <v>377</v>
      </c>
      <c r="F115" s="7" t="str">
        <f t="shared" ca="1" si="128"/>
        <v>13:17-small-diesis</v>
      </c>
      <c r="G115" s="7" t="str">
        <f t="shared" ca="1" si="129"/>
        <v>13:17S</v>
      </c>
      <c r="H115" s="2"/>
      <c r="I115">
        <f t="shared" si="130"/>
        <v>2</v>
      </c>
      <c r="J115">
        <f t="shared" si="131"/>
        <v>-1</v>
      </c>
      <c r="K115">
        <f t="shared" si="132"/>
        <v>0</v>
      </c>
      <c r="L115">
        <f t="shared" si="133"/>
        <v>0</v>
      </c>
      <c r="M115">
        <f t="shared" si="134"/>
        <v>0</v>
      </c>
      <c r="N115">
        <f t="shared" si="135"/>
        <v>1</v>
      </c>
      <c r="O115">
        <f t="shared" si="136"/>
        <v>-1</v>
      </c>
      <c r="P115">
        <f t="shared" si="137"/>
        <v>0</v>
      </c>
      <c r="Q115">
        <f t="shared" si="138"/>
        <v>0</v>
      </c>
      <c r="R115">
        <f t="shared" si="139"/>
        <v>0</v>
      </c>
      <c r="S115">
        <f t="shared" si="140"/>
        <v>0</v>
      </c>
      <c r="V115" s="7">
        <f t="shared" si="95"/>
        <v>1</v>
      </c>
      <c r="W115" s="7">
        <f t="shared" si="96"/>
        <v>1</v>
      </c>
      <c r="X115" s="7">
        <f t="shared" si="141"/>
        <v>13</v>
      </c>
      <c r="Y115">
        <f t="shared" si="142"/>
        <v>17</v>
      </c>
      <c r="Z115" t="str">
        <f t="shared" si="143"/>
        <v>13.</v>
      </c>
      <c r="AA115" t="str">
        <f t="shared" si="144"/>
        <v>17.</v>
      </c>
      <c r="AB115" t="str">
        <f t="shared" si="145"/>
        <v>[,0 0 0,1 -1]</v>
      </c>
      <c r="AC115" t="str">
        <f t="shared" si="123"/>
        <v>13:17</v>
      </c>
      <c r="AD115" t="str">
        <f t="shared" si="124"/>
        <v>13:17</v>
      </c>
      <c r="AE115" t="str">
        <f t="shared" si="146"/>
        <v>13:17</v>
      </c>
      <c r="AF115" t="str">
        <f t="shared" si="147"/>
        <v>13:17</v>
      </c>
      <c r="AG115">
        <f t="shared" ca="1" si="148"/>
        <v>0</v>
      </c>
      <c r="AH115" s="21">
        <f t="shared" si="125"/>
        <v>3.0699367535260937</v>
      </c>
      <c r="AP115" s="1"/>
      <c r="AQ115" s="1"/>
    </row>
    <row r="116" spans="1:43">
      <c r="A116" s="3">
        <v>51</v>
      </c>
      <c r="B116" s="3">
        <v>50</v>
      </c>
      <c r="C116" s="6">
        <f t="shared" si="116"/>
        <v>34.282982636125162</v>
      </c>
      <c r="D116" s="3" t="s">
        <v>125</v>
      </c>
      <c r="E116" s="16" t="s">
        <v>378</v>
      </c>
      <c r="F116" s="7" t="str">
        <f t="shared" ca="1" si="128"/>
        <v>17:25-small-diesis</v>
      </c>
      <c r="G116" s="7" t="str">
        <f t="shared" ca="1" si="129"/>
        <v>17:25S</v>
      </c>
      <c r="H116" s="2" t="s">
        <v>72</v>
      </c>
      <c r="I116">
        <f t="shared" si="130"/>
        <v>-1</v>
      </c>
      <c r="J116">
        <f t="shared" si="131"/>
        <v>1</v>
      </c>
      <c r="K116">
        <f t="shared" si="132"/>
        <v>-2</v>
      </c>
      <c r="L116">
        <f t="shared" si="133"/>
        <v>0</v>
      </c>
      <c r="M116">
        <f t="shared" si="134"/>
        <v>0</v>
      </c>
      <c r="N116">
        <f t="shared" si="135"/>
        <v>0</v>
      </c>
      <c r="O116">
        <f t="shared" si="136"/>
        <v>1</v>
      </c>
      <c r="P116">
        <f t="shared" si="137"/>
        <v>0</v>
      </c>
      <c r="Q116">
        <f t="shared" si="138"/>
        <v>0</v>
      </c>
      <c r="R116">
        <f t="shared" si="139"/>
        <v>0</v>
      </c>
      <c r="S116">
        <f t="shared" si="140"/>
        <v>0</v>
      </c>
      <c r="T116" t="s">
        <v>71</v>
      </c>
      <c r="V116" s="7">
        <f t="shared" si="95"/>
        <v>1</v>
      </c>
      <c r="W116" s="7">
        <f t="shared" si="96"/>
        <v>1</v>
      </c>
      <c r="X116" s="7">
        <f t="shared" si="141"/>
        <v>17</v>
      </c>
      <c r="Y116">
        <f t="shared" si="142"/>
        <v>25</v>
      </c>
      <c r="Z116" t="str">
        <f t="shared" si="143"/>
        <v>17.</v>
      </c>
      <c r="AA116" t="str">
        <f t="shared" si="144"/>
        <v>5^2.</v>
      </c>
      <c r="AB116" t="str">
        <f t="shared" si="145"/>
        <v>[,-2 0 0,0 1]</v>
      </c>
      <c r="AC116" t="str">
        <f t="shared" si="123"/>
        <v>17:25</v>
      </c>
      <c r="AD116" t="str">
        <f t="shared" si="124"/>
        <v>17:25</v>
      </c>
      <c r="AE116" t="str">
        <f t="shared" si="146"/>
        <v>17:25</v>
      </c>
      <c r="AF116" t="str">
        <f t="shared" si="147"/>
        <v>17:25</v>
      </c>
      <c r="AG116">
        <f t="shared" ca="1" si="148"/>
        <v>0</v>
      </c>
      <c r="AH116" s="21">
        <f t="shared" si="125"/>
        <v>1.110928253092986</v>
      </c>
    </row>
    <row r="117" spans="1:43">
      <c r="A117" s="3">
        <v>252</v>
      </c>
      <c r="B117" s="3">
        <v>247</v>
      </c>
      <c r="C117" s="6">
        <v>34.229999999999997</v>
      </c>
      <c r="E117" s="22" t="s">
        <v>379</v>
      </c>
      <c r="F117" s="7" t="str">
        <f t="shared" ca="1" si="128"/>
        <v>7:247-small-diesis</v>
      </c>
      <c r="G117" s="7" t="str">
        <f t="shared" ca="1" si="129"/>
        <v>7:247S</v>
      </c>
      <c r="H117" s="2" t="s">
        <v>72</v>
      </c>
      <c r="I117">
        <f t="shared" si="130"/>
        <v>2</v>
      </c>
      <c r="J117">
        <f t="shared" si="131"/>
        <v>2</v>
      </c>
      <c r="K117">
        <f t="shared" si="132"/>
        <v>0</v>
      </c>
      <c r="L117">
        <f t="shared" si="133"/>
        <v>1</v>
      </c>
      <c r="M117">
        <f t="shared" si="134"/>
        <v>0</v>
      </c>
      <c r="N117">
        <f t="shared" si="135"/>
        <v>-1</v>
      </c>
      <c r="O117">
        <f t="shared" si="136"/>
        <v>0</v>
      </c>
      <c r="P117">
        <f t="shared" si="137"/>
        <v>-1</v>
      </c>
      <c r="Q117">
        <f t="shared" si="138"/>
        <v>0</v>
      </c>
      <c r="R117">
        <f t="shared" si="139"/>
        <v>0</v>
      </c>
      <c r="S117">
        <f t="shared" si="140"/>
        <v>0</v>
      </c>
      <c r="T117" t="s">
        <v>71</v>
      </c>
      <c r="V117" s="7">
        <f t="shared" si="95"/>
        <v>1</v>
      </c>
      <c r="W117" s="7">
        <f t="shared" si="96"/>
        <v>1</v>
      </c>
      <c r="X117" s="7">
        <f t="shared" si="141"/>
        <v>7</v>
      </c>
      <c r="Y117">
        <f t="shared" si="142"/>
        <v>247</v>
      </c>
      <c r="Z117" t="str">
        <f t="shared" si="143"/>
        <v>7.</v>
      </c>
      <c r="AA117" t="str">
        <f t="shared" si="144"/>
        <v>13.19.</v>
      </c>
      <c r="AB117" t="str">
        <f t="shared" si="145"/>
        <v>[,0 1 0,-1 0 -1]</v>
      </c>
      <c r="AC117" t="str">
        <f t="shared" si="123"/>
        <v>7:247</v>
      </c>
      <c r="AD117" t="str">
        <f t="shared" si="124"/>
        <v>7:247</v>
      </c>
      <c r="AE117" t="str">
        <f t="shared" si="146"/>
        <v>7:247</v>
      </c>
      <c r="AF117" t="str">
        <f t="shared" si="147"/>
        <v>7:247</v>
      </c>
      <c r="AG117">
        <f t="shared" ca="1" si="148"/>
        <v>0</v>
      </c>
      <c r="AH117" s="21">
        <f t="shared" si="125"/>
        <v>0.10766591898667333</v>
      </c>
      <c r="AL117" s="1"/>
      <c r="AM117" s="1"/>
      <c r="AN117" s="1"/>
      <c r="AO117" s="1"/>
      <c r="AP117" s="1"/>
      <c r="AQ117" s="1"/>
    </row>
    <row r="118" spans="1:43">
      <c r="A118" s="3">
        <v>50</v>
      </c>
      <c r="B118" s="3">
        <v>49</v>
      </c>
      <c r="C118" s="6">
        <f t="shared" si="116"/>
        <v>34.975614791419865</v>
      </c>
      <c r="D118" s="3" t="s">
        <v>204</v>
      </c>
      <c r="E118" s="1" t="s">
        <v>235</v>
      </c>
      <c r="F118" s="7" t="str">
        <f t="shared" ca="1" si="128"/>
        <v>25:49-small-diesis</v>
      </c>
      <c r="G118" s="7" t="str">
        <f t="shared" ca="1" si="129"/>
        <v>25:49S</v>
      </c>
      <c r="H118" s="2" t="s">
        <v>72</v>
      </c>
      <c r="I118">
        <f t="shared" si="130"/>
        <v>1</v>
      </c>
      <c r="J118">
        <f t="shared" si="131"/>
        <v>0</v>
      </c>
      <c r="K118">
        <f t="shared" si="132"/>
        <v>2</v>
      </c>
      <c r="L118">
        <f t="shared" si="133"/>
        <v>-2</v>
      </c>
      <c r="M118">
        <f t="shared" si="134"/>
        <v>0</v>
      </c>
      <c r="N118">
        <f t="shared" si="135"/>
        <v>0</v>
      </c>
      <c r="O118">
        <f t="shared" si="136"/>
        <v>0</v>
      </c>
      <c r="P118">
        <f t="shared" si="137"/>
        <v>0</v>
      </c>
      <c r="Q118">
        <f t="shared" si="138"/>
        <v>0</v>
      </c>
      <c r="R118">
        <f t="shared" si="139"/>
        <v>0</v>
      </c>
      <c r="S118">
        <f t="shared" si="140"/>
        <v>0</v>
      </c>
      <c r="T118" t="s">
        <v>71</v>
      </c>
      <c r="V118" s="7">
        <f t="shared" si="95"/>
        <v>1</v>
      </c>
      <c r="W118" s="7">
        <f t="shared" si="96"/>
        <v>1</v>
      </c>
      <c r="X118" s="7">
        <f t="shared" si="141"/>
        <v>25</v>
      </c>
      <c r="Y118">
        <f t="shared" si="142"/>
        <v>49</v>
      </c>
      <c r="Z118" t="str">
        <f t="shared" si="143"/>
        <v>5^2.</v>
      </c>
      <c r="AA118" t="str">
        <f t="shared" si="144"/>
        <v>7^2.</v>
      </c>
      <c r="AB118" t="str">
        <f t="shared" si="145"/>
        <v>[,2 -2]</v>
      </c>
      <c r="AC118" t="str">
        <f t="shared" si="123"/>
        <v>25:49</v>
      </c>
      <c r="AD118" t="str">
        <f t="shared" si="124"/>
        <v>25:49</v>
      </c>
      <c r="AE118" t="str">
        <f t="shared" si="146"/>
        <v>25:49</v>
      </c>
      <c r="AF118" t="str">
        <f t="shared" si="147"/>
        <v>25:49</v>
      </c>
      <c r="AG118">
        <f t="shared" ca="1" si="148"/>
        <v>0</v>
      </c>
      <c r="AH118" s="21">
        <f t="shared" si="125"/>
        <v>2.1535761405633025</v>
      </c>
      <c r="AL118" s="1"/>
      <c r="AM118" s="1"/>
      <c r="AN118" s="1"/>
      <c r="AO118" s="1"/>
      <c r="AP118" s="1"/>
      <c r="AQ118" s="1"/>
    </row>
    <row r="119" spans="1:43">
      <c r="A119" s="3">
        <v>248</v>
      </c>
      <c r="B119" s="3">
        <v>243</v>
      </c>
      <c r="C119" s="6">
        <f t="shared" si="116"/>
        <v>35.260568137314031</v>
      </c>
      <c r="D119" s="3" t="s">
        <v>126</v>
      </c>
      <c r="E119" s="16" t="s">
        <v>380</v>
      </c>
      <c r="F119" s="7" t="str">
        <f t="shared" ca="1" si="128"/>
        <v>31-small-diesis</v>
      </c>
      <c r="G119" s="7" t="str">
        <f t="shared" ca="1" si="129"/>
        <v>31S</v>
      </c>
      <c r="H119" s="2" t="s">
        <v>72</v>
      </c>
      <c r="I119">
        <f t="shared" si="130"/>
        <v>3</v>
      </c>
      <c r="J119">
        <f t="shared" si="131"/>
        <v>-5</v>
      </c>
      <c r="K119">
        <f t="shared" si="132"/>
        <v>0</v>
      </c>
      <c r="L119">
        <f t="shared" si="133"/>
        <v>0</v>
      </c>
      <c r="M119">
        <f t="shared" si="134"/>
        <v>0</v>
      </c>
      <c r="N119">
        <f t="shared" si="135"/>
        <v>0</v>
      </c>
      <c r="O119">
        <f t="shared" si="136"/>
        <v>0</v>
      </c>
      <c r="P119">
        <f t="shared" si="137"/>
        <v>0</v>
      </c>
      <c r="Q119">
        <f t="shared" si="138"/>
        <v>0</v>
      </c>
      <c r="R119">
        <f t="shared" si="139"/>
        <v>0</v>
      </c>
      <c r="S119">
        <f t="shared" si="140"/>
        <v>1</v>
      </c>
      <c r="T119" t="s">
        <v>71</v>
      </c>
      <c r="V119" s="7">
        <f t="shared" si="95"/>
        <v>1</v>
      </c>
      <c r="W119" s="7">
        <f t="shared" si="96"/>
        <v>1</v>
      </c>
      <c r="X119" s="7">
        <f t="shared" si="141"/>
        <v>31</v>
      </c>
      <c r="Y119">
        <f t="shared" si="142"/>
        <v>1</v>
      </c>
      <c r="Z119" t="str">
        <f t="shared" si="143"/>
        <v>31.</v>
      </c>
      <c r="AA119" t="str">
        <f t="shared" si="144"/>
        <v/>
      </c>
      <c r="AB119" t="str">
        <f t="shared" si="145"/>
        <v>[,0 0 0,0 0 0,0 0 1]</v>
      </c>
      <c r="AC119" t="str">
        <f t="shared" si="123"/>
        <v>31</v>
      </c>
      <c r="AD119" t="str">
        <f t="shared" si="124"/>
        <v>31</v>
      </c>
      <c r="AE119" t="str">
        <f t="shared" si="146"/>
        <v>31</v>
      </c>
      <c r="AF119" t="str">
        <f t="shared" si="147"/>
        <v>31</v>
      </c>
      <c r="AG119">
        <f t="shared" ca="1" si="148"/>
        <v>0</v>
      </c>
      <c r="AH119" s="21">
        <f t="shared" si="125"/>
        <v>7.1711217571464854</v>
      </c>
      <c r="AL119" s="1"/>
      <c r="AM119" s="1"/>
      <c r="AN119" s="1"/>
      <c r="AO119" s="1"/>
      <c r="AP119" s="1"/>
      <c r="AQ119" s="1"/>
    </row>
    <row r="120" spans="1:43">
      <c r="A120" s="3">
        <v>15625</v>
      </c>
      <c r="B120" s="3">
        <v>15309</v>
      </c>
      <c r="C120" s="6">
        <f t="shared" si="116"/>
        <v>35.371370662173959</v>
      </c>
      <c r="D120" s="3" t="s">
        <v>127</v>
      </c>
      <c r="E120" s="17"/>
      <c r="F120" s="7" t="str">
        <f t="shared" ca="1" si="128"/>
        <v>7:5^6-small-diesis</v>
      </c>
      <c r="G120" s="7" t="str">
        <f t="shared" ca="1" si="129"/>
        <v>7:5^6S</v>
      </c>
      <c r="H120" s="2" t="s">
        <v>72</v>
      </c>
      <c r="I120">
        <f t="shared" si="130"/>
        <v>0</v>
      </c>
      <c r="J120">
        <f t="shared" si="131"/>
        <v>-7</v>
      </c>
      <c r="K120">
        <f t="shared" si="132"/>
        <v>6</v>
      </c>
      <c r="L120">
        <f t="shared" si="133"/>
        <v>-1</v>
      </c>
      <c r="M120">
        <f t="shared" si="134"/>
        <v>0</v>
      </c>
      <c r="N120">
        <f t="shared" si="135"/>
        <v>0</v>
      </c>
      <c r="O120">
        <f t="shared" si="136"/>
        <v>0</v>
      </c>
      <c r="P120">
        <f t="shared" si="137"/>
        <v>0</v>
      </c>
      <c r="Q120">
        <f t="shared" si="138"/>
        <v>0</v>
      </c>
      <c r="R120">
        <f t="shared" si="139"/>
        <v>0</v>
      </c>
      <c r="S120">
        <f t="shared" si="140"/>
        <v>0</v>
      </c>
      <c r="T120" t="s">
        <v>71</v>
      </c>
      <c r="V120" s="7">
        <f t="shared" si="95"/>
        <v>1</v>
      </c>
      <c r="W120" s="7">
        <f t="shared" si="96"/>
        <v>1</v>
      </c>
      <c r="X120" s="7">
        <f t="shared" si="141"/>
        <v>15625</v>
      </c>
      <c r="Y120">
        <f t="shared" si="142"/>
        <v>7</v>
      </c>
      <c r="Z120" t="str">
        <f t="shared" si="143"/>
        <v>5^6.</v>
      </c>
      <c r="AA120" t="str">
        <f t="shared" si="144"/>
        <v>7.</v>
      </c>
      <c r="AB120" t="str">
        <f t="shared" si="145"/>
        <v>[,6 -1]</v>
      </c>
      <c r="AC120" t="str">
        <f t="shared" si="123"/>
        <v>7:5^6</v>
      </c>
      <c r="AD120" t="str">
        <f t="shared" si="124"/>
        <v>7:5^6</v>
      </c>
      <c r="AE120" t="str">
        <f t="shared" si="146"/>
        <v>7:5^6</v>
      </c>
      <c r="AF120" t="str">
        <f t="shared" si="147"/>
        <v>7:5^6</v>
      </c>
      <c r="AG120">
        <f t="shared" ca="1" si="148"/>
        <v>0</v>
      </c>
      <c r="AH120" s="21">
        <f t="shared" si="125"/>
        <v>9.1779442726412253</v>
      </c>
    </row>
    <row r="121" spans="1:43">
      <c r="A121" s="3">
        <v>49</v>
      </c>
      <c r="B121" s="3">
        <v>48</v>
      </c>
      <c r="C121" s="6">
        <f t="shared" si="116"/>
        <v>35.69681207286181</v>
      </c>
      <c r="D121" s="3" t="s">
        <v>128</v>
      </c>
      <c r="E121" s="1" t="s">
        <v>236</v>
      </c>
      <c r="F121" s="7" t="str">
        <f t="shared" ca="1" si="128"/>
        <v>49-small-diesis</v>
      </c>
      <c r="G121" s="7" t="str">
        <f t="shared" ca="1" si="129"/>
        <v>49S</v>
      </c>
      <c r="H121" s="2" t="s">
        <v>72</v>
      </c>
      <c r="I121">
        <f t="shared" si="130"/>
        <v>-4</v>
      </c>
      <c r="J121">
        <f t="shared" si="131"/>
        <v>-1</v>
      </c>
      <c r="K121">
        <f t="shared" si="132"/>
        <v>0</v>
      </c>
      <c r="L121">
        <f t="shared" si="133"/>
        <v>2</v>
      </c>
      <c r="M121">
        <f t="shared" si="134"/>
        <v>0</v>
      </c>
      <c r="N121">
        <f t="shared" si="135"/>
        <v>0</v>
      </c>
      <c r="O121">
        <f t="shared" si="136"/>
        <v>0</v>
      </c>
      <c r="P121">
        <f t="shared" si="137"/>
        <v>0</v>
      </c>
      <c r="Q121">
        <f t="shared" si="138"/>
        <v>0</v>
      </c>
      <c r="R121">
        <f t="shared" si="139"/>
        <v>0</v>
      </c>
      <c r="S121">
        <f t="shared" si="140"/>
        <v>0</v>
      </c>
      <c r="T121" t="s">
        <v>71</v>
      </c>
      <c r="V121" s="7">
        <f t="shared" si="95"/>
        <v>1</v>
      </c>
      <c r="W121" s="7">
        <f t="shared" si="96"/>
        <v>1</v>
      </c>
      <c r="X121" s="7">
        <f t="shared" si="141"/>
        <v>49</v>
      </c>
      <c r="Y121">
        <f t="shared" si="142"/>
        <v>1</v>
      </c>
      <c r="Z121" t="str">
        <f t="shared" si="143"/>
        <v>7^2.</v>
      </c>
      <c r="AA121" t="str">
        <f t="shared" si="144"/>
        <v/>
      </c>
      <c r="AB121" t="str">
        <f t="shared" si="145"/>
        <v>[,0 2]</v>
      </c>
      <c r="AC121" t="str">
        <f t="shared" si="123"/>
        <v>49</v>
      </c>
      <c r="AD121" t="str">
        <f t="shared" si="124"/>
        <v>49</v>
      </c>
      <c r="AE121" t="str">
        <f t="shared" si="146"/>
        <v>49</v>
      </c>
      <c r="AF121" t="str">
        <f t="shared" si="147"/>
        <v>49</v>
      </c>
      <c r="AG121">
        <f t="shared" ca="1" si="148"/>
        <v>0</v>
      </c>
      <c r="AH121" s="21">
        <f t="shared" si="125"/>
        <v>3.1979828870126461</v>
      </c>
    </row>
    <row r="122" spans="1:43">
      <c r="A122" s="3">
        <v>334611</v>
      </c>
      <c r="B122" s="3">
        <v>327680</v>
      </c>
      <c r="C122" s="6">
        <f t="shared" si="116"/>
        <v>36.236703424056984</v>
      </c>
      <c r="E122" s="15" t="s">
        <v>381</v>
      </c>
      <c r="F122" s="7" t="str">
        <f t="shared" ca="1" si="128"/>
        <v>5:17-small-diesis</v>
      </c>
      <c r="G122" s="7" t="str">
        <f t="shared" ca="1" si="129"/>
        <v>5:17S</v>
      </c>
      <c r="H122" s="2"/>
      <c r="I122">
        <f t="shared" si="130"/>
        <v>-16</v>
      </c>
      <c r="J122">
        <f t="shared" si="131"/>
        <v>9</v>
      </c>
      <c r="K122">
        <f t="shared" si="132"/>
        <v>-1</v>
      </c>
      <c r="L122">
        <f t="shared" si="133"/>
        <v>0</v>
      </c>
      <c r="M122">
        <f t="shared" si="134"/>
        <v>0</v>
      </c>
      <c r="N122">
        <f t="shared" si="135"/>
        <v>0</v>
      </c>
      <c r="O122">
        <f t="shared" si="136"/>
        <v>1</v>
      </c>
      <c r="P122">
        <f t="shared" si="137"/>
        <v>0</v>
      </c>
      <c r="Q122">
        <f t="shared" si="138"/>
        <v>0</v>
      </c>
      <c r="R122">
        <f t="shared" si="139"/>
        <v>0</v>
      </c>
      <c r="S122">
        <f t="shared" si="140"/>
        <v>0</v>
      </c>
      <c r="V122" s="7">
        <f t="shared" si="95"/>
        <v>1</v>
      </c>
      <c r="W122" s="7">
        <f t="shared" si="96"/>
        <v>1</v>
      </c>
      <c r="X122" s="7">
        <f t="shared" si="141"/>
        <v>17</v>
      </c>
      <c r="Y122">
        <f t="shared" si="142"/>
        <v>5</v>
      </c>
      <c r="Z122" t="str">
        <f t="shared" si="143"/>
        <v>17.</v>
      </c>
      <c r="AA122" t="str">
        <f t="shared" si="144"/>
        <v>5.</v>
      </c>
      <c r="AB122" t="str">
        <f t="shared" si="145"/>
        <v>[,-1 0 0,0 1]</v>
      </c>
      <c r="AC122" t="str">
        <f t="shared" si="123"/>
        <v>5:17</v>
      </c>
      <c r="AD122" t="str">
        <f t="shared" si="124"/>
        <v>5:17</v>
      </c>
      <c r="AE122" t="str">
        <f t="shared" si="146"/>
        <v>5:17</v>
      </c>
      <c r="AF122" t="str">
        <f t="shared" si="147"/>
        <v>5:17</v>
      </c>
      <c r="AG122">
        <f t="shared" ca="1" si="148"/>
        <v>0</v>
      </c>
      <c r="AH122" s="21">
        <f t="shared" si="125"/>
        <v>6.7687740337916278</v>
      </c>
    </row>
    <row r="123" spans="1:43">
      <c r="A123" s="3">
        <v>48</v>
      </c>
      <c r="B123" s="3">
        <v>47</v>
      </c>
      <c r="C123" s="6">
        <f t="shared" si="116"/>
        <v>36.448378852223222</v>
      </c>
      <c r="E123" s="15" t="s">
        <v>382</v>
      </c>
      <c r="F123" s="7" t="str">
        <f t="shared" ca="1" si="128"/>
        <v>Pythagorean small-diesis</v>
      </c>
      <c r="G123" s="7" t="str">
        <f t="shared" ca="1" si="129"/>
        <v>3S</v>
      </c>
      <c r="H123" s="2"/>
      <c r="I123">
        <f t="shared" si="130"/>
        <v>4</v>
      </c>
      <c r="J123">
        <f t="shared" si="131"/>
        <v>1</v>
      </c>
      <c r="K123">
        <f t="shared" si="132"/>
        <v>0</v>
      </c>
      <c r="L123">
        <f t="shared" si="133"/>
        <v>0</v>
      </c>
      <c r="M123">
        <f t="shared" si="134"/>
        <v>0</v>
      </c>
      <c r="N123">
        <f t="shared" si="135"/>
        <v>0</v>
      </c>
      <c r="O123">
        <f t="shared" si="136"/>
        <v>0</v>
      </c>
      <c r="P123">
        <f t="shared" si="137"/>
        <v>0</v>
      </c>
      <c r="Q123">
        <f t="shared" si="138"/>
        <v>0</v>
      </c>
      <c r="R123">
        <f t="shared" si="139"/>
        <v>0</v>
      </c>
      <c r="S123">
        <f t="shared" si="140"/>
        <v>0</v>
      </c>
      <c r="V123" s="7">
        <f t="shared" si="95"/>
        <v>1</v>
      </c>
      <c r="W123" s="7">
        <f t="shared" si="96"/>
        <v>47</v>
      </c>
      <c r="X123" s="7">
        <f t="shared" si="141"/>
        <v>1</v>
      </c>
      <c r="Y123">
        <f t="shared" si="142"/>
        <v>1</v>
      </c>
      <c r="Z123" t="str">
        <f t="shared" si="143"/>
        <v/>
      </c>
      <c r="AA123" t="str">
        <f t="shared" si="144"/>
        <v/>
      </c>
      <c r="AB123" t="str">
        <f t="shared" si="145"/>
        <v>[,]</v>
      </c>
      <c r="AC123" t="str">
        <f t="shared" si="123"/>
        <v>1</v>
      </c>
      <c r="AD123" t="str">
        <f t="shared" si="124"/>
        <v>1</v>
      </c>
      <c r="AE123" t="str">
        <f t="shared" si="146"/>
        <v>Pythagorean</v>
      </c>
      <c r="AF123" t="str">
        <f t="shared" si="147"/>
        <v>3</v>
      </c>
      <c r="AG123">
        <f t="shared" ca="1" si="148"/>
        <v>0</v>
      </c>
      <c r="AH123" s="21">
        <f t="shared" si="125"/>
        <v>1.2442595941906367</v>
      </c>
    </row>
    <row r="124" spans="1:43">
      <c r="A124" s="3">
        <v>24057</v>
      </c>
      <c r="B124" s="3">
        <v>23552</v>
      </c>
      <c r="C124" s="6">
        <f t="shared" si="116"/>
        <v>36.728601154051084</v>
      </c>
      <c r="E124" s="15" t="s">
        <v>383</v>
      </c>
      <c r="F124" s="7" t="str">
        <f t="shared" ca="1" si="128"/>
        <v>11:23-small-diesis</v>
      </c>
      <c r="G124" s="7" t="str">
        <f t="shared" ca="1" si="129"/>
        <v>11:23S</v>
      </c>
      <c r="H124" s="2"/>
      <c r="I124">
        <f t="shared" si="130"/>
        <v>-10</v>
      </c>
      <c r="J124">
        <f t="shared" si="131"/>
        <v>7</v>
      </c>
      <c r="K124">
        <f t="shared" si="132"/>
        <v>0</v>
      </c>
      <c r="L124">
        <f t="shared" si="133"/>
        <v>0</v>
      </c>
      <c r="M124">
        <f t="shared" si="134"/>
        <v>1</v>
      </c>
      <c r="N124">
        <f t="shared" si="135"/>
        <v>0</v>
      </c>
      <c r="O124">
        <f t="shared" si="136"/>
        <v>0</v>
      </c>
      <c r="P124">
        <f t="shared" si="137"/>
        <v>0</v>
      </c>
      <c r="Q124">
        <f t="shared" si="138"/>
        <v>-1</v>
      </c>
      <c r="R124">
        <f t="shared" si="139"/>
        <v>0</v>
      </c>
      <c r="S124">
        <f t="shared" si="140"/>
        <v>0</v>
      </c>
      <c r="V124" s="7">
        <f t="shared" si="95"/>
        <v>1</v>
      </c>
      <c r="W124" s="7">
        <f t="shared" si="96"/>
        <v>1</v>
      </c>
      <c r="X124" s="7">
        <f t="shared" si="141"/>
        <v>11</v>
      </c>
      <c r="Y124">
        <f t="shared" si="142"/>
        <v>23</v>
      </c>
      <c r="Z124" t="str">
        <f t="shared" si="143"/>
        <v>11.</v>
      </c>
      <c r="AA124" t="str">
        <f t="shared" si="144"/>
        <v>23.</v>
      </c>
      <c r="AB124" t="str">
        <f t="shared" si="145"/>
        <v>[,0 0 1,0 0 0,-1]</v>
      </c>
      <c r="AC124" t="str">
        <f t="shared" si="123"/>
        <v>11:23</v>
      </c>
      <c r="AD124" t="str">
        <f t="shared" si="124"/>
        <v>11:23</v>
      </c>
      <c r="AE124" t="str">
        <f t="shared" si="146"/>
        <v>11:23</v>
      </c>
      <c r="AF124" t="str">
        <f t="shared" si="147"/>
        <v>11:23</v>
      </c>
      <c r="AG124">
        <f t="shared" ca="1" si="148"/>
        <v>0</v>
      </c>
      <c r="AH124" s="21">
        <f t="shared" si="125"/>
        <v>4.7384860968609974</v>
      </c>
    </row>
    <row r="125" spans="1:43">
      <c r="A125" s="3">
        <v>8192</v>
      </c>
      <c r="B125" s="3">
        <v>8019</v>
      </c>
      <c r="C125" s="6">
        <f t="shared" si="116"/>
        <v>36.952052442917299</v>
      </c>
      <c r="E125" s="1" t="s">
        <v>237</v>
      </c>
      <c r="F125" s="7" t="str">
        <f t="shared" ca="1" si="128"/>
        <v>undecimal small-diesis</v>
      </c>
      <c r="G125" s="7" t="str">
        <f t="shared" ca="1" si="129"/>
        <v>11S</v>
      </c>
      <c r="H125" s="2" t="s">
        <v>72</v>
      </c>
      <c r="I125">
        <f t="shared" si="130"/>
        <v>13</v>
      </c>
      <c r="J125">
        <f t="shared" si="131"/>
        <v>-6</v>
      </c>
      <c r="K125">
        <f t="shared" si="132"/>
        <v>0</v>
      </c>
      <c r="L125">
        <f t="shared" si="133"/>
        <v>0</v>
      </c>
      <c r="M125">
        <f t="shared" si="134"/>
        <v>-1</v>
      </c>
      <c r="N125">
        <f t="shared" si="135"/>
        <v>0</v>
      </c>
      <c r="O125">
        <f t="shared" si="136"/>
        <v>0</v>
      </c>
      <c r="P125">
        <f t="shared" si="137"/>
        <v>0</v>
      </c>
      <c r="Q125">
        <f t="shared" si="138"/>
        <v>0</v>
      </c>
      <c r="R125">
        <f t="shared" si="139"/>
        <v>0</v>
      </c>
      <c r="S125">
        <f t="shared" si="140"/>
        <v>0</v>
      </c>
      <c r="T125" t="s">
        <v>71</v>
      </c>
      <c r="V125" s="7">
        <f t="shared" si="95"/>
        <v>1</v>
      </c>
      <c r="W125" s="7">
        <f t="shared" si="96"/>
        <v>1</v>
      </c>
      <c r="X125" s="7">
        <f t="shared" si="141"/>
        <v>1</v>
      </c>
      <c r="Y125">
        <f t="shared" si="142"/>
        <v>11</v>
      </c>
      <c r="Z125" t="str">
        <f t="shared" si="143"/>
        <v/>
      </c>
      <c r="AA125" t="str">
        <f t="shared" si="144"/>
        <v>11.</v>
      </c>
      <c r="AB125" t="str">
        <f t="shared" si="145"/>
        <v>[,0 0 -1]</v>
      </c>
      <c r="AC125" t="str">
        <f t="shared" si="123"/>
        <v>11</v>
      </c>
      <c r="AD125" t="str">
        <f t="shared" si="124"/>
        <v>11</v>
      </c>
      <c r="AE125" t="str">
        <f t="shared" si="146"/>
        <v>undecimal</v>
      </c>
      <c r="AF125" t="str">
        <f t="shared" si="147"/>
        <v>11</v>
      </c>
      <c r="AG125">
        <f t="shared" ca="1" si="148"/>
        <v>0</v>
      </c>
      <c r="AH125" s="21">
        <f t="shared" si="125"/>
        <v>8.2752726138049972</v>
      </c>
    </row>
    <row r="126" spans="1:43">
      <c r="A126" s="3">
        <v>535815</v>
      </c>
      <c r="B126" s="3">
        <v>524288</v>
      </c>
      <c r="C126" s="6">
        <f t="shared" si="116"/>
        <v>37.650532860798243</v>
      </c>
      <c r="E126" s="22" t="s">
        <v>384</v>
      </c>
      <c r="F126" s="7" t="str">
        <f t="shared" ca="1" si="128"/>
        <v>245-small-diesis</v>
      </c>
      <c r="G126" s="7" t="str">
        <f t="shared" ca="1" si="129"/>
        <v>245S</v>
      </c>
      <c r="H126" s="2" t="s">
        <v>72</v>
      </c>
      <c r="I126">
        <f t="shared" si="130"/>
        <v>-19</v>
      </c>
      <c r="J126">
        <f t="shared" si="131"/>
        <v>7</v>
      </c>
      <c r="K126">
        <f t="shared" si="132"/>
        <v>1</v>
      </c>
      <c r="L126">
        <f t="shared" si="133"/>
        <v>2</v>
      </c>
      <c r="M126">
        <f t="shared" si="134"/>
        <v>0</v>
      </c>
      <c r="N126">
        <f t="shared" si="135"/>
        <v>0</v>
      </c>
      <c r="O126">
        <f t="shared" si="136"/>
        <v>0</v>
      </c>
      <c r="P126">
        <f t="shared" si="137"/>
        <v>0</v>
      </c>
      <c r="Q126">
        <f t="shared" si="138"/>
        <v>0</v>
      </c>
      <c r="R126">
        <f t="shared" si="139"/>
        <v>0</v>
      </c>
      <c r="S126">
        <f t="shared" si="140"/>
        <v>0</v>
      </c>
      <c r="T126" t="s">
        <v>71</v>
      </c>
      <c r="V126" s="7">
        <f t="shared" si="95"/>
        <v>1</v>
      </c>
      <c r="W126" s="7">
        <f t="shared" si="96"/>
        <v>1</v>
      </c>
      <c r="X126" s="7">
        <f t="shared" si="141"/>
        <v>245</v>
      </c>
      <c r="Y126">
        <f t="shared" si="142"/>
        <v>1</v>
      </c>
      <c r="Z126" t="str">
        <f t="shared" si="143"/>
        <v>5.7^2.</v>
      </c>
      <c r="AA126" t="str">
        <f t="shared" si="144"/>
        <v/>
      </c>
      <c r="AB126" t="str">
        <f t="shared" si="145"/>
        <v>[,1 2]</v>
      </c>
      <c r="AC126" t="str">
        <f t="shared" si="123"/>
        <v>245</v>
      </c>
      <c r="AD126" t="str">
        <f t="shared" si="124"/>
        <v>245</v>
      </c>
      <c r="AE126" t="str">
        <f t="shared" si="146"/>
        <v>245</v>
      </c>
      <c r="AF126" t="str">
        <f t="shared" si="147"/>
        <v>245</v>
      </c>
      <c r="AG126">
        <f t="shared" ca="1" si="148"/>
        <v>0</v>
      </c>
      <c r="AH126" s="21">
        <f t="shared" si="125"/>
        <v>4.6817193998716835</v>
      </c>
      <c r="AL126" s="1"/>
      <c r="AM126" s="1"/>
      <c r="AN126" s="1"/>
      <c r="AO126" s="1"/>
      <c r="AP126" s="1"/>
      <c r="AQ126" s="1"/>
    </row>
    <row r="127" spans="1:43">
      <c r="A127" s="3">
        <v>46</v>
      </c>
      <c r="B127" s="3">
        <v>45</v>
      </c>
      <c r="C127" s="6">
        <f t="shared" si="116"/>
        <v>38.050631672806148</v>
      </c>
      <c r="D127" s="3" t="s">
        <v>129</v>
      </c>
      <c r="E127" s="15" t="s">
        <v>238</v>
      </c>
      <c r="F127" s="7" t="str">
        <f t="shared" ca="1" si="128"/>
        <v>5:23-small-diesis</v>
      </c>
      <c r="G127" s="7" t="str">
        <f t="shared" ca="1" si="129"/>
        <v>5:23S</v>
      </c>
      <c r="H127" s="2" t="s">
        <v>72</v>
      </c>
      <c r="I127">
        <f t="shared" si="130"/>
        <v>1</v>
      </c>
      <c r="J127">
        <f t="shared" si="131"/>
        <v>-2</v>
      </c>
      <c r="K127">
        <f t="shared" si="132"/>
        <v>-1</v>
      </c>
      <c r="L127">
        <f t="shared" si="133"/>
        <v>0</v>
      </c>
      <c r="M127">
        <f t="shared" si="134"/>
        <v>0</v>
      </c>
      <c r="N127">
        <f t="shared" si="135"/>
        <v>0</v>
      </c>
      <c r="O127">
        <f t="shared" si="136"/>
        <v>0</v>
      </c>
      <c r="P127">
        <f t="shared" si="137"/>
        <v>0</v>
      </c>
      <c r="Q127">
        <f t="shared" si="138"/>
        <v>1</v>
      </c>
      <c r="R127">
        <f t="shared" si="139"/>
        <v>0</v>
      </c>
      <c r="S127">
        <f t="shared" si="140"/>
        <v>0</v>
      </c>
      <c r="T127" t="s">
        <v>71</v>
      </c>
      <c r="V127" s="7">
        <f t="shared" si="95"/>
        <v>1</v>
      </c>
      <c r="W127" s="7">
        <f t="shared" si="96"/>
        <v>1</v>
      </c>
      <c r="X127" s="7">
        <f t="shared" si="141"/>
        <v>23</v>
      </c>
      <c r="Y127">
        <f t="shared" si="142"/>
        <v>5</v>
      </c>
      <c r="Z127" t="str">
        <f t="shared" si="143"/>
        <v>23.</v>
      </c>
      <c r="AA127" t="str">
        <f t="shared" si="144"/>
        <v>5.</v>
      </c>
      <c r="AB127" t="str">
        <f t="shared" si="145"/>
        <v>[,-1 0 0,0 0 0,1]</v>
      </c>
      <c r="AC127" t="str">
        <f t="shared" si="123"/>
        <v>5:23</v>
      </c>
      <c r="AD127" t="str">
        <f t="shared" si="124"/>
        <v>5:23</v>
      </c>
      <c r="AE127" t="str">
        <f t="shared" si="146"/>
        <v>5:23</v>
      </c>
      <c r="AF127" t="str">
        <f t="shared" si="147"/>
        <v>5:23</v>
      </c>
      <c r="AG127">
        <f t="shared" ca="1" si="148"/>
        <v>0</v>
      </c>
      <c r="AH127" s="21">
        <f t="shared" si="125"/>
        <v>4.3429161429356817</v>
      </c>
      <c r="AL127" s="1"/>
      <c r="AM127" s="1"/>
      <c r="AN127" s="1"/>
      <c r="AO127" s="1"/>
      <c r="AP127" s="1"/>
      <c r="AQ127" s="1"/>
    </row>
    <row r="128" spans="1:43">
      <c r="A128" s="3">
        <v>1701</v>
      </c>
      <c r="B128" s="3">
        <v>1664</v>
      </c>
      <c r="C128" s="6">
        <f t="shared" si="116"/>
        <v>38.073249026751022</v>
      </c>
      <c r="E128" s="15" t="s">
        <v>385</v>
      </c>
      <c r="F128" s="7" t="str">
        <f t="shared" ca="1" si="128"/>
        <v>7:13-small-diesis</v>
      </c>
      <c r="G128" s="7" t="str">
        <f t="shared" ca="1" si="129"/>
        <v>7:13S</v>
      </c>
      <c r="H128" s="2"/>
      <c r="I128">
        <f t="shared" si="130"/>
        <v>-7</v>
      </c>
      <c r="J128">
        <f t="shared" si="131"/>
        <v>5</v>
      </c>
      <c r="K128">
        <f t="shared" si="132"/>
        <v>0</v>
      </c>
      <c r="L128">
        <f t="shared" si="133"/>
        <v>1</v>
      </c>
      <c r="M128">
        <f t="shared" si="134"/>
        <v>0</v>
      </c>
      <c r="N128">
        <f t="shared" si="135"/>
        <v>-1</v>
      </c>
      <c r="O128">
        <f t="shared" si="136"/>
        <v>0</v>
      </c>
      <c r="P128">
        <f t="shared" si="137"/>
        <v>0</v>
      </c>
      <c r="Q128">
        <f t="shared" si="138"/>
        <v>0</v>
      </c>
      <c r="R128">
        <f t="shared" si="139"/>
        <v>0</v>
      </c>
      <c r="S128">
        <f t="shared" si="140"/>
        <v>0</v>
      </c>
      <c r="V128" s="7">
        <f t="shared" si="95"/>
        <v>1</v>
      </c>
      <c r="W128" s="7">
        <f t="shared" si="96"/>
        <v>1</v>
      </c>
      <c r="X128" s="7">
        <f t="shared" si="141"/>
        <v>7</v>
      </c>
      <c r="Y128">
        <f t="shared" si="142"/>
        <v>13</v>
      </c>
      <c r="Z128" t="str">
        <f t="shared" si="143"/>
        <v>7.</v>
      </c>
      <c r="AA128" t="str">
        <f t="shared" si="144"/>
        <v>13.</v>
      </c>
      <c r="AB128" t="str">
        <f t="shared" si="145"/>
        <v>[,0 1 0,-1]</v>
      </c>
      <c r="AC128" t="str">
        <f t="shared" si="123"/>
        <v>7:13</v>
      </c>
      <c r="AD128" t="str">
        <f t="shared" si="124"/>
        <v>7:13</v>
      </c>
      <c r="AE128" t="str">
        <f t="shared" si="146"/>
        <v>7:13</v>
      </c>
      <c r="AF128" t="str">
        <f t="shared" si="147"/>
        <v>7:13</v>
      </c>
      <c r="AG128">
        <f t="shared" ca="1" si="148"/>
        <v>0</v>
      </c>
      <c r="AH128" s="21">
        <f t="shared" si="125"/>
        <v>2.6556912241082187</v>
      </c>
      <c r="AL128" s="1"/>
      <c r="AM128" s="1"/>
      <c r="AN128" s="1"/>
      <c r="AO128" s="1"/>
      <c r="AP128" s="1"/>
      <c r="AQ128" s="1"/>
    </row>
    <row r="129" spans="1:34">
      <c r="A129" s="3">
        <v>1408</v>
      </c>
      <c r="B129" s="3">
        <v>1377</v>
      </c>
      <c r="C129" s="6">
        <f>(LN(A129)-LN(B129))/LN(2)*1200</f>
        <v>38.542529402800255</v>
      </c>
      <c r="E129" s="15" t="s">
        <v>386</v>
      </c>
      <c r="F129" s="7" t="str">
        <f t="shared" ca="1" si="128"/>
        <v>11:17-small-diesis</v>
      </c>
      <c r="G129" s="7" t="str">
        <f t="shared" ca="1" si="129"/>
        <v>11:17S</v>
      </c>
      <c r="H129" s="2" t="s">
        <v>72</v>
      </c>
      <c r="I129">
        <f t="shared" si="130"/>
        <v>7</v>
      </c>
      <c r="J129">
        <f t="shared" si="131"/>
        <v>-4</v>
      </c>
      <c r="K129">
        <f t="shared" si="132"/>
        <v>0</v>
      </c>
      <c r="L129">
        <f t="shared" si="133"/>
        <v>0</v>
      </c>
      <c r="M129">
        <f t="shared" si="134"/>
        <v>1</v>
      </c>
      <c r="N129">
        <f t="shared" si="135"/>
        <v>0</v>
      </c>
      <c r="O129">
        <f t="shared" si="136"/>
        <v>-1</v>
      </c>
      <c r="P129">
        <f t="shared" si="137"/>
        <v>0</v>
      </c>
      <c r="Q129">
        <f t="shared" si="138"/>
        <v>0</v>
      </c>
      <c r="R129">
        <f t="shared" si="139"/>
        <v>0</v>
      </c>
      <c r="S129">
        <f t="shared" si="140"/>
        <v>0</v>
      </c>
      <c r="T129" t="s">
        <v>71</v>
      </c>
      <c r="V129" s="7">
        <f t="shared" si="95"/>
        <v>1</v>
      </c>
      <c r="W129" s="7">
        <f t="shared" si="96"/>
        <v>1</v>
      </c>
      <c r="X129" s="7">
        <f t="shared" si="141"/>
        <v>11</v>
      </c>
      <c r="Y129">
        <f t="shared" si="142"/>
        <v>17</v>
      </c>
      <c r="Z129" t="str">
        <f t="shared" si="143"/>
        <v>11.</v>
      </c>
      <c r="AA129" t="str">
        <f t="shared" si="144"/>
        <v>17.</v>
      </c>
      <c r="AB129" t="str">
        <f t="shared" si="145"/>
        <v>[,0 0 1,0 -1]</v>
      </c>
      <c r="AC129" t="str">
        <f t="shared" si="123"/>
        <v>11:17</v>
      </c>
      <c r="AD129" t="str">
        <f t="shared" si="124"/>
        <v>11:17</v>
      </c>
      <c r="AE129" t="str">
        <f t="shared" si="146"/>
        <v>11:17</v>
      </c>
      <c r="AF129" t="str">
        <f t="shared" si="147"/>
        <v>11:17</v>
      </c>
      <c r="AG129">
        <f t="shared" ca="1" si="148"/>
        <v>0</v>
      </c>
      <c r="AH129" s="21">
        <f t="shared" si="125"/>
        <v>6.373204079866313</v>
      </c>
    </row>
    <row r="130" spans="1:34">
      <c r="A130" s="3">
        <v>45</v>
      </c>
      <c r="B130" s="3">
        <v>44</v>
      </c>
      <c r="C130" s="6">
        <f t="shared" si="116"/>
        <v>38.905773230852965</v>
      </c>
      <c r="D130" s="3" t="s">
        <v>130</v>
      </c>
      <c r="E130" s="1" t="s">
        <v>239</v>
      </c>
      <c r="F130" s="7" t="str">
        <f t="shared" ca="1" si="128"/>
        <v>5:11-small-diesis</v>
      </c>
      <c r="G130" s="7" t="str">
        <f t="shared" ca="1" si="129"/>
        <v>5:11S</v>
      </c>
      <c r="H130" s="2" t="s">
        <v>72</v>
      </c>
      <c r="I130">
        <f t="shared" si="130"/>
        <v>-2</v>
      </c>
      <c r="J130">
        <f t="shared" si="131"/>
        <v>2</v>
      </c>
      <c r="K130">
        <f t="shared" si="132"/>
        <v>1</v>
      </c>
      <c r="L130">
        <f t="shared" si="133"/>
        <v>0</v>
      </c>
      <c r="M130">
        <f t="shared" si="134"/>
        <v>-1</v>
      </c>
      <c r="N130">
        <f t="shared" si="135"/>
        <v>0</v>
      </c>
      <c r="O130">
        <f t="shared" si="136"/>
        <v>0</v>
      </c>
      <c r="P130">
        <f t="shared" si="137"/>
        <v>0</v>
      </c>
      <c r="Q130">
        <f t="shared" si="138"/>
        <v>0</v>
      </c>
      <c r="R130">
        <f t="shared" si="139"/>
        <v>0</v>
      </c>
      <c r="S130">
        <f t="shared" si="140"/>
        <v>0</v>
      </c>
      <c r="T130" t="s">
        <v>71</v>
      </c>
      <c r="V130" s="7">
        <f t="shared" si="95"/>
        <v>1</v>
      </c>
      <c r="W130" s="7">
        <f t="shared" si="96"/>
        <v>1</v>
      </c>
      <c r="X130" s="7">
        <f t="shared" si="141"/>
        <v>5</v>
      </c>
      <c r="Y130">
        <f t="shared" si="142"/>
        <v>11</v>
      </c>
      <c r="Z130" t="str">
        <f t="shared" si="143"/>
        <v>5.</v>
      </c>
      <c r="AA130" t="str">
        <f t="shared" si="144"/>
        <v>11.</v>
      </c>
      <c r="AB130" t="str">
        <f t="shared" si="145"/>
        <v>[,1 0 -1]</v>
      </c>
      <c r="AC130" t="str">
        <f t="shared" si="123"/>
        <v>5:11</v>
      </c>
      <c r="AD130" t="str">
        <f t="shared" si="124"/>
        <v>5:11</v>
      </c>
      <c r="AE130" t="str">
        <f t="shared" si="146"/>
        <v>5:11</v>
      </c>
      <c r="AF130" t="str">
        <f t="shared" si="147"/>
        <v>5:11</v>
      </c>
      <c r="AG130">
        <f t="shared" ca="1" si="148"/>
        <v>0</v>
      </c>
      <c r="AH130" s="21">
        <f t="shared" si="125"/>
        <v>0.39557032692062055</v>
      </c>
    </row>
    <row r="131" spans="1:34">
      <c r="A131" s="3">
        <v>1024</v>
      </c>
      <c r="B131" s="3">
        <v>1001</v>
      </c>
      <c r="C131" s="6">
        <f t="shared" si="116"/>
        <v>39.328489396808045</v>
      </c>
      <c r="E131" s="29" t="s">
        <v>388</v>
      </c>
      <c r="F131" s="7" t="str">
        <f t="shared" ca="1" si="128"/>
        <v>7.11.13-small-diesis</v>
      </c>
      <c r="G131" s="7" t="str">
        <f t="shared" ca="1" si="129"/>
        <v>7.11.13S</v>
      </c>
      <c r="H131" s="2"/>
      <c r="I131">
        <f t="shared" si="130"/>
        <v>10</v>
      </c>
      <c r="J131">
        <f t="shared" si="131"/>
        <v>0</v>
      </c>
      <c r="K131">
        <f t="shared" si="132"/>
        <v>0</v>
      </c>
      <c r="L131">
        <f t="shared" si="133"/>
        <v>-1</v>
      </c>
      <c r="M131">
        <f t="shared" si="134"/>
        <v>-1</v>
      </c>
      <c r="N131">
        <f t="shared" si="135"/>
        <v>-1</v>
      </c>
      <c r="O131">
        <f t="shared" si="136"/>
        <v>0</v>
      </c>
      <c r="P131">
        <f t="shared" si="137"/>
        <v>0</v>
      </c>
      <c r="Q131">
        <f t="shared" si="138"/>
        <v>0</v>
      </c>
      <c r="R131">
        <f t="shared" si="139"/>
        <v>0</v>
      </c>
      <c r="S131">
        <f t="shared" si="140"/>
        <v>0</v>
      </c>
      <c r="V131" s="7">
        <f t="shared" si="95"/>
        <v>1</v>
      </c>
      <c r="W131" s="7">
        <f t="shared" si="96"/>
        <v>1</v>
      </c>
      <c r="X131" s="7">
        <f t="shared" si="141"/>
        <v>1</v>
      </c>
      <c r="Y131">
        <f t="shared" si="142"/>
        <v>1001</v>
      </c>
      <c r="Z131" t="str">
        <f t="shared" si="143"/>
        <v/>
      </c>
      <c r="AA131" t="str">
        <f t="shared" si="144"/>
        <v>7.11.13.</v>
      </c>
      <c r="AB131" t="str">
        <f t="shared" si="145"/>
        <v>[,0 -1 -1,-1]</v>
      </c>
      <c r="AC131" t="str">
        <f t="shared" si="123"/>
        <v>7.11.13</v>
      </c>
      <c r="AD131" t="str">
        <f t="shared" si="124"/>
        <v>7.11.13</v>
      </c>
      <c r="AE131" t="str">
        <f t="shared" si="146"/>
        <v>7.11.13</v>
      </c>
      <c r="AF131" t="str">
        <f t="shared" si="147"/>
        <v>7.11.13</v>
      </c>
      <c r="AG131">
        <f t="shared" ca="1" si="148"/>
        <v>0</v>
      </c>
      <c r="AH131" s="21">
        <f t="shared" si="125"/>
        <v>2.4215985026842266</v>
      </c>
    </row>
    <row r="132" spans="1:34">
      <c r="A132" s="3">
        <v>16767</v>
      </c>
      <c r="B132" s="3">
        <v>16384</v>
      </c>
      <c r="C132" s="6">
        <f t="shared" si="116"/>
        <v>40.004352460741046</v>
      </c>
      <c r="E132" s="15" t="s">
        <v>240</v>
      </c>
      <c r="F132" s="7" t="str">
        <f t="shared" ca="1" si="128"/>
        <v>23-small-diesis</v>
      </c>
      <c r="G132" s="7" t="str">
        <f t="shared" ca="1" si="129"/>
        <v>23S</v>
      </c>
      <c r="H132" s="2" t="s">
        <v>72</v>
      </c>
      <c r="I132">
        <f t="shared" si="130"/>
        <v>-14</v>
      </c>
      <c r="J132">
        <f t="shared" si="131"/>
        <v>6</v>
      </c>
      <c r="K132">
        <f t="shared" si="132"/>
        <v>0</v>
      </c>
      <c r="L132">
        <f t="shared" si="133"/>
        <v>0</v>
      </c>
      <c r="M132">
        <f t="shared" si="134"/>
        <v>0</v>
      </c>
      <c r="N132">
        <f t="shared" si="135"/>
        <v>0</v>
      </c>
      <c r="O132">
        <f t="shared" si="136"/>
        <v>0</v>
      </c>
      <c r="P132">
        <f t="shared" si="137"/>
        <v>0</v>
      </c>
      <c r="Q132">
        <f t="shared" si="138"/>
        <v>1</v>
      </c>
      <c r="R132">
        <f t="shared" si="139"/>
        <v>0</v>
      </c>
      <c r="S132">
        <f t="shared" si="140"/>
        <v>0</v>
      </c>
      <c r="T132" t="s">
        <v>71</v>
      </c>
      <c r="V132" s="7">
        <f t="shared" si="95"/>
        <v>1</v>
      </c>
      <c r="W132" s="7">
        <f t="shared" si="96"/>
        <v>1</v>
      </c>
      <c r="X132" s="7">
        <f t="shared" si="141"/>
        <v>23</v>
      </c>
      <c r="Y132">
        <f t="shared" si="142"/>
        <v>1</v>
      </c>
      <c r="Z132" t="str">
        <f t="shared" si="143"/>
        <v>23.</v>
      </c>
      <c r="AA132" t="str">
        <f t="shared" si="144"/>
        <v/>
      </c>
      <c r="AB132" t="str">
        <f t="shared" si="145"/>
        <v>[,0 0 0,0 0 0,1]</v>
      </c>
      <c r="AC132" t="str">
        <f t="shared" si="123"/>
        <v>23</v>
      </c>
      <c r="AD132" t="str">
        <f t="shared" si="124"/>
        <v>23</v>
      </c>
      <c r="AE132" t="str">
        <f t="shared" si="146"/>
        <v>23</v>
      </c>
      <c r="AF132" t="str">
        <f t="shared" si="147"/>
        <v>23</v>
      </c>
      <c r="AG132">
        <f t="shared" ca="1" si="148"/>
        <v>0</v>
      </c>
      <c r="AH132" s="21">
        <f t="shared" si="125"/>
        <v>3.5367861439487416</v>
      </c>
    </row>
    <row r="133" spans="1:34">
      <c r="A133" s="3">
        <v>304</v>
      </c>
      <c r="B133" s="3">
        <v>297</v>
      </c>
      <c r="C133" s="6">
        <f t="shared" si="116"/>
        <v>40.330071171383594</v>
      </c>
      <c r="E133" s="1"/>
      <c r="F133" s="7" t="str">
        <f t="shared" ca="1" si="128"/>
        <v>11:19-small-diesis</v>
      </c>
      <c r="G133" s="7" t="str">
        <f t="shared" ca="1" si="129"/>
        <v>11:19S</v>
      </c>
      <c r="H133" s="2" t="s">
        <v>72</v>
      </c>
      <c r="I133">
        <f t="shared" si="130"/>
        <v>4</v>
      </c>
      <c r="J133">
        <f t="shared" si="131"/>
        <v>-3</v>
      </c>
      <c r="K133">
        <f t="shared" si="132"/>
        <v>0</v>
      </c>
      <c r="L133">
        <f t="shared" si="133"/>
        <v>0</v>
      </c>
      <c r="M133">
        <f t="shared" si="134"/>
        <v>-1</v>
      </c>
      <c r="N133">
        <f t="shared" si="135"/>
        <v>0</v>
      </c>
      <c r="O133">
        <f t="shared" si="136"/>
        <v>0</v>
      </c>
      <c r="P133">
        <f t="shared" si="137"/>
        <v>1</v>
      </c>
      <c r="Q133">
        <f t="shared" si="138"/>
        <v>0</v>
      </c>
      <c r="R133">
        <f t="shared" si="139"/>
        <v>0</v>
      </c>
      <c r="S133">
        <f t="shared" si="140"/>
        <v>0</v>
      </c>
      <c r="T133" t="s">
        <v>71</v>
      </c>
      <c r="V133" s="7">
        <f t="shared" si="95"/>
        <v>1</v>
      </c>
      <c r="W133" s="7">
        <f t="shared" si="96"/>
        <v>1</v>
      </c>
      <c r="X133" s="7">
        <f t="shared" si="141"/>
        <v>19</v>
      </c>
      <c r="Y133">
        <f t="shared" si="142"/>
        <v>11</v>
      </c>
      <c r="Z133" t="str">
        <f t="shared" si="143"/>
        <v>19.</v>
      </c>
      <c r="AA133" t="str">
        <f t="shared" si="144"/>
        <v>11.</v>
      </c>
      <c r="AB133" t="str">
        <f t="shared" si="145"/>
        <v>[,0 0 -1,0 0 1]</v>
      </c>
      <c r="AC133" t="str">
        <f t="shared" si="123"/>
        <v>11:19</v>
      </c>
      <c r="AD133" t="str">
        <f t="shared" si="124"/>
        <v>11:19</v>
      </c>
      <c r="AE133" t="str">
        <f t="shared" si="146"/>
        <v>11:19</v>
      </c>
      <c r="AF133" t="str">
        <f t="shared" si="147"/>
        <v>11:19</v>
      </c>
      <c r="AG133">
        <f t="shared" ca="1" si="148"/>
        <v>0</v>
      </c>
      <c r="AH133" s="21">
        <f t="shared" si="125"/>
        <v>5.4832695447920585</v>
      </c>
    </row>
    <row r="134" spans="1:34">
      <c r="A134" s="3">
        <v>819</v>
      </c>
      <c r="B134" s="3">
        <v>800</v>
      </c>
      <c r="C134" s="6">
        <f t="shared" si="116"/>
        <v>40.636142239541634</v>
      </c>
      <c r="E134" s="29" t="s">
        <v>389</v>
      </c>
      <c r="F134" s="7" t="str">
        <f t="shared" ca="1" si="128"/>
        <v>25:91-small-diesis</v>
      </c>
      <c r="G134" s="7" t="str">
        <f t="shared" ca="1" si="129"/>
        <v>25:91S</v>
      </c>
      <c r="H134" s="2"/>
      <c r="I134">
        <f t="shared" si="130"/>
        <v>-5</v>
      </c>
      <c r="J134">
        <f t="shared" si="131"/>
        <v>2</v>
      </c>
      <c r="K134">
        <f t="shared" si="132"/>
        <v>-2</v>
      </c>
      <c r="L134">
        <f t="shared" si="133"/>
        <v>1</v>
      </c>
      <c r="M134">
        <f t="shared" si="134"/>
        <v>0</v>
      </c>
      <c r="N134">
        <f t="shared" si="135"/>
        <v>1</v>
      </c>
      <c r="O134">
        <f t="shared" si="136"/>
        <v>0</v>
      </c>
      <c r="P134">
        <f t="shared" si="137"/>
        <v>0</v>
      </c>
      <c r="Q134">
        <f t="shared" si="138"/>
        <v>0</v>
      </c>
      <c r="R134">
        <f t="shared" si="139"/>
        <v>0</v>
      </c>
      <c r="S134">
        <f t="shared" si="140"/>
        <v>0</v>
      </c>
      <c r="V134" s="7">
        <f t="shared" si="95"/>
        <v>1</v>
      </c>
      <c r="W134" s="7">
        <f t="shared" si="96"/>
        <v>1</v>
      </c>
      <c r="X134" s="7">
        <f t="shared" si="141"/>
        <v>91</v>
      </c>
      <c r="Y134">
        <f t="shared" si="142"/>
        <v>25</v>
      </c>
      <c r="Z134" t="str">
        <f t="shared" si="143"/>
        <v>7.13.</v>
      </c>
      <c r="AA134" t="str">
        <f t="shared" si="144"/>
        <v>5^2.</v>
      </c>
      <c r="AB134" t="str">
        <f t="shared" si="145"/>
        <v>[,-2 1 0,1]</v>
      </c>
      <c r="AC134" t="str">
        <f t="shared" si="123"/>
        <v>25:91</v>
      </c>
      <c r="AD134" t="str">
        <f t="shared" si="124"/>
        <v>25:91</v>
      </c>
      <c r="AE134" t="str">
        <f t="shared" si="146"/>
        <v>25:91</v>
      </c>
      <c r="AF134" t="str">
        <f t="shared" si="147"/>
        <v>25:91</v>
      </c>
      <c r="AG134">
        <f t="shared" ca="1" si="148"/>
        <v>0</v>
      </c>
      <c r="AH134" s="21">
        <f t="shared" si="125"/>
        <v>0.50211545654036538</v>
      </c>
    </row>
    <row r="135" spans="1:34">
      <c r="A135" s="3">
        <v>128</v>
      </c>
      <c r="B135" s="3">
        <v>125</v>
      </c>
      <c r="C135" s="6">
        <f t="shared" si="116"/>
        <v>41.058858405494405</v>
      </c>
      <c r="D135" s="3" t="s">
        <v>131</v>
      </c>
      <c r="E135" s="16" t="s">
        <v>241</v>
      </c>
      <c r="F135" s="7" t="str">
        <f t="shared" ca="1" si="128"/>
        <v>125-small-diesis</v>
      </c>
      <c r="G135" s="7" t="str">
        <f t="shared" ca="1" si="129"/>
        <v>125S</v>
      </c>
      <c r="H135" s="2" t="s">
        <v>72</v>
      </c>
      <c r="I135">
        <f t="shared" si="130"/>
        <v>7</v>
      </c>
      <c r="J135">
        <f t="shared" si="131"/>
        <v>0</v>
      </c>
      <c r="K135">
        <f t="shared" si="132"/>
        <v>-3</v>
      </c>
      <c r="L135">
        <f t="shared" si="133"/>
        <v>0</v>
      </c>
      <c r="M135">
        <f t="shared" si="134"/>
        <v>0</v>
      </c>
      <c r="N135">
        <f t="shared" si="135"/>
        <v>0</v>
      </c>
      <c r="O135">
        <f t="shared" si="136"/>
        <v>0</v>
      </c>
      <c r="P135">
        <f t="shared" si="137"/>
        <v>0</v>
      </c>
      <c r="Q135">
        <f t="shared" si="138"/>
        <v>0</v>
      </c>
      <c r="R135">
        <f t="shared" si="139"/>
        <v>0</v>
      </c>
      <c r="S135">
        <f t="shared" si="140"/>
        <v>0</v>
      </c>
      <c r="T135" t="s">
        <v>71</v>
      </c>
      <c r="V135" s="7">
        <f t="shared" si="95"/>
        <v>1</v>
      </c>
      <c r="W135" s="7">
        <f t="shared" si="96"/>
        <v>1</v>
      </c>
      <c r="X135" s="7">
        <f t="shared" si="141"/>
        <v>1</v>
      </c>
      <c r="Y135">
        <f t="shared" si="142"/>
        <v>125</v>
      </c>
      <c r="Z135" t="str">
        <f t="shared" si="143"/>
        <v/>
      </c>
      <c r="AA135" t="str">
        <f t="shared" si="144"/>
        <v>5^3.</v>
      </c>
      <c r="AB135" t="str">
        <f t="shared" si="145"/>
        <v>[,-3]</v>
      </c>
      <c r="AC135" t="str">
        <f t="shared" si="123"/>
        <v>125</v>
      </c>
      <c r="AD135" t="str">
        <f t="shared" si="124"/>
        <v>125</v>
      </c>
      <c r="AE135" t="str">
        <f t="shared" si="146"/>
        <v>125</v>
      </c>
      <c r="AF135" t="str">
        <f t="shared" si="147"/>
        <v>125</v>
      </c>
      <c r="AG135">
        <f t="shared" ca="1" si="148"/>
        <v>0</v>
      </c>
      <c r="AH135" s="21">
        <f t="shared" si="125"/>
        <v>2.5281436323038293</v>
      </c>
    </row>
    <row r="136" spans="1:34">
      <c r="A136" s="3">
        <v>2240</v>
      </c>
      <c r="B136" s="3">
        <v>2187</v>
      </c>
      <c r="C136" s="6">
        <f>(LN(A136)-LN(B136))/LN(2)*1200</f>
        <v>41.454614276246964</v>
      </c>
      <c r="E136" s="15" t="s">
        <v>390</v>
      </c>
      <c r="F136" s="7" t="str">
        <f t="shared" ca="1" si="128"/>
        <v>35-small-diesis</v>
      </c>
      <c r="G136" s="7" t="str">
        <f t="shared" ca="1" si="129"/>
        <v>35S</v>
      </c>
      <c r="H136" s="2" t="s">
        <v>72</v>
      </c>
      <c r="I136">
        <f t="shared" si="130"/>
        <v>6</v>
      </c>
      <c r="J136">
        <f t="shared" si="131"/>
        <v>-7</v>
      </c>
      <c r="K136">
        <f t="shared" si="132"/>
        <v>1</v>
      </c>
      <c r="L136">
        <f t="shared" si="133"/>
        <v>1</v>
      </c>
      <c r="M136">
        <f t="shared" si="134"/>
        <v>0</v>
      </c>
      <c r="N136">
        <f t="shared" si="135"/>
        <v>0</v>
      </c>
      <c r="O136">
        <f t="shared" si="136"/>
        <v>0</v>
      </c>
      <c r="P136">
        <f t="shared" si="137"/>
        <v>0</v>
      </c>
      <c r="Q136">
        <f t="shared" si="138"/>
        <v>0</v>
      </c>
      <c r="R136">
        <f t="shared" si="139"/>
        <v>0</v>
      </c>
      <c r="S136">
        <f t="shared" si="140"/>
        <v>0</v>
      </c>
      <c r="T136" t="s">
        <v>71</v>
      </c>
      <c r="V136" s="7">
        <f t="shared" si="95"/>
        <v>1</v>
      </c>
      <c r="W136" s="7">
        <f t="shared" si="96"/>
        <v>1</v>
      </c>
      <c r="X136" s="7">
        <f t="shared" si="141"/>
        <v>35</v>
      </c>
      <c r="Y136">
        <f t="shared" si="142"/>
        <v>1</v>
      </c>
      <c r="Z136" t="str">
        <f t="shared" si="143"/>
        <v>5.7.</v>
      </c>
      <c r="AA136" t="str">
        <f t="shared" si="144"/>
        <v/>
      </c>
      <c r="AB136" t="str">
        <f t="shared" si="145"/>
        <v>[,1 1]</v>
      </c>
      <c r="AC136" t="str">
        <f t="shared" si="123"/>
        <v>35</v>
      </c>
      <c r="AD136" t="str">
        <f t="shared" si="124"/>
        <v>35</v>
      </c>
      <c r="AE136" t="str">
        <f t="shared" si="146"/>
        <v>35</v>
      </c>
      <c r="AF136" t="str">
        <f t="shared" si="147"/>
        <v>35</v>
      </c>
      <c r="AG136">
        <f t="shared" ca="1" si="148"/>
        <v>0</v>
      </c>
      <c r="AH136" s="21">
        <f t="shared" si="125"/>
        <v>9.5525117643816575</v>
      </c>
    </row>
    <row r="137" spans="1:34">
      <c r="A137" s="3">
        <v>459</v>
      </c>
      <c r="B137" s="3">
        <v>448</v>
      </c>
      <c r="C137" s="6">
        <f>(LN(A137)-LN(B137))/LN(2)*1200</f>
        <v>41.994505627445221</v>
      </c>
      <c r="E137" s="15" t="s">
        <v>391</v>
      </c>
      <c r="F137" s="7" t="str">
        <f t="shared" ca="1" si="128"/>
        <v>7:17-small-diesis</v>
      </c>
      <c r="G137" s="7" t="str">
        <f t="shared" ca="1" si="129"/>
        <v>7:17S</v>
      </c>
      <c r="H137" s="2" t="s">
        <v>72</v>
      </c>
      <c r="I137">
        <f t="shared" si="130"/>
        <v>-6</v>
      </c>
      <c r="J137">
        <f t="shared" si="131"/>
        <v>3</v>
      </c>
      <c r="K137">
        <f t="shared" si="132"/>
        <v>0</v>
      </c>
      <c r="L137">
        <f t="shared" si="133"/>
        <v>-1</v>
      </c>
      <c r="M137">
        <f t="shared" si="134"/>
        <v>0</v>
      </c>
      <c r="N137">
        <f t="shared" si="135"/>
        <v>0</v>
      </c>
      <c r="O137">
        <f t="shared" si="136"/>
        <v>1</v>
      </c>
      <c r="P137">
        <f t="shared" si="137"/>
        <v>0</v>
      </c>
      <c r="Q137">
        <f t="shared" si="138"/>
        <v>0</v>
      </c>
      <c r="R137">
        <f t="shared" si="139"/>
        <v>0</v>
      </c>
      <c r="S137">
        <f t="shared" si="140"/>
        <v>0</v>
      </c>
      <c r="T137" t="s">
        <v>71</v>
      </c>
      <c r="V137" s="7">
        <f t="shared" si="95"/>
        <v>1</v>
      </c>
      <c r="W137" s="7">
        <f t="shared" si="96"/>
        <v>1</v>
      </c>
      <c r="X137" s="7">
        <f t="shared" si="141"/>
        <v>17</v>
      </c>
      <c r="Y137">
        <f t="shared" si="142"/>
        <v>7</v>
      </c>
      <c r="Z137" t="str">
        <f t="shared" si="143"/>
        <v>17.</v>
      </c>
      <c r="AA137" t="str">
        <f t="shared" si="144"/>
        <v>7.</v>
      </c>
      <c r="AB137" t="str">
        <f t="shared" si="145"/>
        <v>[,0 -1 0,0 1]</v>
      </c>
      <c r="AC137" t="str">
        <f t="shared" si="123"/>
        <v>7:17</v>
      </c>
      <c r="AD137" t="str">
        <f t="shared" si="124"/>
        <v>7:17</v>
      </c>
      <c r="AE137" t="str">
        <f t="shared" si="146"/>
        <v>7:17</v>
      </c>
      <c r="AF137" t="str">
        <f t="shared" si="147"/>
        <v>7:17</v>
      </c>
      <c r="AG137">
        <f t="shared" ca="1" si="148"/>
        <v>0</v>
      </c>
      <c r="AH137" s="21">
        <f t="shared" si="125"/>
        <v>0.41424515642242543</v>
      </c>
    </row>
    <row r="138" spans="1:34">
      <c r="A138" s="3">
        <v>5373459</v>
      </c>
      <c r="B138" s="3">
        <v>5242880</v>
      </c>
      <c r="C138" s="6">
        <v>42.3</v>
      </c>
      <c r="E138" s="15" t="s">
        <v>392</v>
      </c>
      <c r="F138" s="7" t="str">
        <f t="shared" ca="1" si="128"/>
        <v>5:91-small-diesis</v>
      </c>
      <c r="G138" s="7" t="str">
        <f t="shared" ca="1" si="129"/>
        <v>5:91S</v>
      </c>
      <c r="H138" s="2" t="s">
        <v>72</v>
      </c>
      <c r="I138">
        <f t="shared" si="130"/>
        <v>-20</v>
      </c>
      <c r="J138">
        <f t="shared" si="131"/>
        <v>10</v>
      </c>
      <c r="K138">
        <f t="shared" si="132"/>
        <v>-1</v>
      </c>
      <c r="L138">
        <f t="shared" si="133"/>
        <v>1</v>
      </c>
      <c r="M138">
        <f t="shared" si="134"/>
        <v>0</v>
      </c>
      <c r="N138">
        <f t="shared" si="135"/>
        <v>1</v>
      </c>
      <c r="O138">
        <f t="shared" si="136"/>
        <v>0</v>
      </c>
      <c r="P138">
        <f t="shared" si="137"/>
        <v>0</v>
      </c>
      <c r="Q138">
        <f t="shared" si="138"/>
        <v>0</v>
      </c>
      <c r="R138">
        <f t="shared" si="139"/>
        <v>0</v>
      </c>
      <c r="S138">
        <f t="shared" si="140"/>
        <v>0</v>
      </c>
      <c r="T138" t="s">
        <v>71</v>
      </c>
      <c r="V138" s="7">
        <f t="shared" si="95"/>
        <v>1</v>
      </c>
      <c r="W138" s="7">
        <f t="shared" si="96"/>
        <v>1</v>
      </c>
      <c r="X138" s="7">
        <f t="shared" si="141"/>
        <v>91</v>
      </c>
      <c r="Y138">
        <f t="shared" si="142"/>
        <v>5</v>
      </c>
      <c r="Z138" t="str">
        <f t="shared" si="143"/>
        <v>7.13.</v>
      </c>
      <c r="AA138" t="str">
        <f t="shared" si="144"/>
        <v>5.</v>
      </c>
      <c r="AB138" t="str">
        <f t="shared" si="145"/>
        <v>[,-1 1 0,1]</v>
      </c>
      <c r="AC138" t="str">
        <f t="shared" si="123"/>
        <v>5:91</v>
      </c>
      <c r="AD138" t="str">
        <f t="shared" si="124"/>
        <v>5:91</v>
      </c>
      <c r="AE138" t="str">
        <f t="shared" si="146"/>
        <v>5:91</v>
      </c>
      <c r="AF138" t="str">
        <f t="shared" si="147"/>
        <v>5:91</v>
      </c>
      <c r="AG138">
        <f t="shared" ca="1" si="148"/>
        <v>0</v>
      </c>
      <c r="AH138" s="21">
        <f t="shared" si="125"/>
        <v>7.3954347539253202</v>
      </c>
    </row>
    <row r="139" spans="1:34">
      <c r="A139" s="3">
        <v>6561</v>
      </c>
      <c r="B139" s="3">
        <v>6400</v>
      </c>
      <c r="C139" s="6">
        <f t="shared" si="116"/>
        <v>43.01257919343238</v>
      </c>
      <c r="D139" s="3" t="s">
        <v>132</v>
      </c>
      <c r="E139" s="1" t="s">
        <v>242</v>
      </c>
      <c r="F139" s="7" t="str">
        <f t="shared" ca="1" si="128"/>
        <v>25-small-diesis</v>
      </c>
      <c r="G139" s="7" t="str">
        <f t="shared" ca="1" si="129"/>
        <v>25S</v>
      </c>
      <c r="H139" s="2" t="s">
        <v>72</v>
      </c>
      <c r="I139">
        <f t="shared" si="130"/>
        <v>-8</v>
      </c>
      <c r="J139">
        <f t="shared" si="131"/>
        <v>8</v>
      </c>
      <c r="K139">
        <f t="shared" si="132"/>
        <v>-2</v>
      </c>
      <c r="L139">
        <f t="shared" si="133"/>
        <v>0</v>
      </c>
      <c r="M139">
        <f t="shared" si="134"/>
        <v>0</v>
      </c>
      <c r="N139">
        <f t="shared" si="135"/>
        <v>0</v>
      </c>
      <c r="O139">
        <f t="shared" si="136"/>
        <v>0</v>
      </c>
      <c r="P139">
        <f t="shared" si="137"/>
        <v>0</v>
      </c>
      <c r="Q139">
        <f t="shared" si="138"/>
        <v>0</v>
      </c>
      <c r="R139">
        <f t="shared" si="139"/>
        <v>0</v>
      </c>
      <c r="S139">
        <f t="shared" si="140"/>
        <v>0</v>
      </c>
      <c r="T139" t="s">
        <v>71</v>
      </c>
      <c r="V139" s="7">
        <f t="shared" si="95"/>
        <v>1</v>
      </c>
      <c r="W139" s="7">
        <f t="shared" si="96"/>
        <v>1</v>
      </c>
      <c r="X139" s="7">
        <f t="shared" si="141"/>
        <v>1</v>
      </c>
      <c r="Y139">
        <f t="shared" si="142"/>
        <v>25</v>
      </c>
      <c r="Z139" t="str">
        <f t="shared" si="143"/>
        <v/>
      </c>
      <c r="AA139" t="str">
        <f t="shared" si="144"/>
        <v>5^2.</v>
      </c>
      <c r="AB139" t="str">
        <f t="shared" si="145"/>
        <v>[,-2]</v>
      </c>
      <c r="AC139" t="str">
        <f t="shared" si="123"/>
        <v>25</v>
      </c>
      <c r="AD139" t="str">
        <f t="shared" si="124"/>
        <v>25</v>
      </c>
      <c r="AE139" t="str">
        <f t="shared" si="146"/>
        <v>25</v>
      </c>
      <c r="AF139" t="str">
        <f t="shared" si="147"/>
        <v>25</v>
      </c>
      <c r="AG139">
        <f t="shared" ca="1" si="148"/>
        <v>0</v>
      </c>
      <c r="AH139" s="21">
        <f t="shared" si="125"/>
        <v>5.3515586545804048</v>
      </c>
    </row>
    <row r="140" spans="1:34">
      <c r="A140" s="3">
        <v>525</v>
      </c>
      <c r="B140" s="3">
        <v>512</v>
      </c>
      <c r="C140" s="6">
        <f t="shared" si="116"/>
        <v>43.408335064181863</v>
      </c>
      <c r="D140" s="3" t="s">
        <v>133</v>
      </c>
      <c r="E140" s="15" t="s">
        <v>393</v>
      </c>
      <c r="F140" s="7" t="str">
        <f t="shared" ca="1" si="128"/>
        <v>175-small-diesis</v>
      </c>
      <c r="G140" s="7" t="str">
        <f t="shared" ca="1" si="129"/>
        <v>175S</v>
      </c>
      <c r="H140" s="2" t="s">
        <v>72</v>
      </c>
      <c r="I140">
        <f t="shared" si="130"/>
        <v>-9</v>
      </c>
      <c r="J140">
        <f t="shared" si="131"/>
        <v>1</v>
      </c>
      <c r="K140">
        <f t="shared" si="132"/>
        <v>2</v>
      </c>
      <c r="L140">
        <f t="shared" si="133"/>
        <v>1</v>
      </c>
      <c r="M140">
        <f t="shared" si="134"/>
        <v>0</v>
      </c>
      <c r="N140">
        <f t="shared" si="135"/>
        <v>0</v>
      </c>
      <c r="O140">
        <f t="shared" si="136"/>
        <v>0</v>
      </c>
      <c r="P140">
        <f t="shared" si="137"/>
        <v>0</v>
      </c>
      <c r="Q140">
        <f t="shared" si="138"/>
        <v>0</v>
      </c>
      <c r="R140">
        <f t="shared" si="139"/>
        <v>0</v>
      </c>
      <c r="S140">
        <f t="shared" si="140"/>
        <v>0</v>
      </c>
      <c r="T140" t="s">
        <v>71</v>
      </c>
      <c r="V140" s="7">
        <f t="shared" si="95"/>
        <v>1</v>
      </c>
      <c r="W140" s="7">
        <f t="shared" si="96"/>
        <v>1</v>
      </c>
      <c r="X140" s="7">
        <f t="shared" si="141"/>
        <v>175</v>
      </c>
      <c r="Y140">
        <f t="shared" si="142"/>
        <v>1</v>
      </c>
      <c r="Z140" t="str">
        <f t="shared" si="143"/>
        <v>5^2.7.</v>
      </c>
      <c r="AA140" t="str">
        <f t="shared" si="144"/>
        <v/>
      </c>
      <c r="AB140" t="str">
        <f t="shared" si="145"/>
        <v>[,2 1]</v>
      </c>
      <c r="AC140" t="str">
        <f t="shared" si="123"/>
        <v>175</v>
      </c>
      <c r="AD140" t="str">
        <f t="shared" si="124"/>
        <v>175</v>
      </c>
      <c r="AE140" t="str">
        <f t="shared" si="146"/>
        <v>175</v>
      </c>
      <c r="AF140" t="str">
        <f t="shared" si="147"/>
        <v>175</v>
      </c>
      <c r="AG140">
        <f t="shared" ca="1" si="148"/>
        <v>0</v>
      </c>
      <c r="AH140" s="21">
        <f t="shared" si="125"/>
        <v>1.6728094774972337</v>
      </c>
    </row>
    <row r="141" spans="1:34">
      <c r="A141" s="3">
        <v>40</v>
      </c>
      <c r="B141" s="3">
        <v>39</v>
      </c>
      <c r="C141" s="6">
        <f t="shared" si="116"/>
        <v>43.831051230136943</v>
      </c>
      <c r="D141" s="3" t="s">
        <v>134</v>
      </c>
      <c r="E141" s="15" t="s">
        <v>394</v>
      </c>
      <c r="F141" s="7" t="str">
        <f t="shared" ca="1" si="128"/>
        <v>5:13-small-diesis</v>
      </c>
      <c r="G141" s="7" t="str">
        <f t="shared" ca="1" si="129"/>
        <v>5:13S</v>
      </c>
      <c r="H141" s="2" t="s">
        <v>72</v>
      </c>
      <c r="I141">
        <f t="shared" si="130"/>
        <v>3</v>
      </c>
      <c r="J141">
        <f t="shared" si="131"/>
        <v>-1</v>
      </c>
      <c r="K141">
        <f t="shared" si="132"/>
        <v>1</v>
      </c>
      <c r="L141">
        <f t="shared" si="133"/>
        <v>0</v>
      </c>
      <c r="M141">
        <f t="shared" si="134"/>
        <v>0</v>
      </c>
      <c r="N141">
        <f t="shared" si="135"/>
        <v>-1</v>
      </c>
      <c r="O141">
        <f t="shared" si="136"/>
        <v>0</v>
      </c>
      <c r="P141">
        <f t="shared" si="137"/>
        <v>0</v>
      </c>
      <c r="Q141">
        <f t="shared" si="138"/>
        <v>0</v>
      </c>
      <c r="R141">
        <f t="shared" si="139"/>
        <v>0</v>
      </c>
      <c r="S141">
        <f t="shared" si="140"/>
        <v>0</v>
      </c>
      <c r="T141" t="s">
        <v>71</v>
      </c>
      <c r="V141" s="7">
        <f t="shared" si="95"/>
        <v>1</v>
      </c>
      <c r="W141" s="7">
        <f t="shared" si="96"/>
        <v>1</v>
      </c>
      <c r="X141" s="7">
        <f t="shared" si="141"/>
        <v>5</v>
      </c>
      <c r="Y141">
        <f t="shared" si="142"/>
        <v>13</v>
      </c>
      <c r="Z141" t="str">
        <f t="shared" si="143"/>
        <v>5.</v>
      </c>
      <c r="AA141" t="str">
        <f t="shared" si="144"/>
        <v>13.</v>
      </c>
      <c r="AB141" t="str">
        <f t="shared" si="145"/>
        <v>[,1 0 0,-1]</v>
      </c>
      <c r="AC141" t="str">
        <f t="shared" si="123"/>
        <v>5:13</v>
      </c>
      <c r="AD141" t="str">
        <f t="shared" si="124"/>
        <v>5:13</v>
      </c>
      <c r="AE141" t="str">
        <f t="shared" si="146"/>
        <v>5:13</v>
      </c>
      <c r="AF141" t="str">
        <f t="shared" si="147"/>
        <v>5:13</v>
      </c>
      <c r="AG141">
        <f t="shared" ca="1" si="148"/>
        <v>0</v>
      </c>
      <c r="AH141" s="21">
        <f t="shared" si="125"/>
        <v>3.6988376532608398</v>
      </c>
    </row>
    <row r="142" spans="1:34">
      <c r="A142" s="3">
        <v>35721</v>
      </c>
      <c r="B142" s="3">
        <v>34816</v>
      </c>
      <c r="C142" s="6">
        <f t="shared" si="116"/>
        <v>44.426408630167479</v>
      </c>
      <c r="E142" s="22" t="s">
        <v>395</v>
      </c>
      <c r="F142" s="7" t="str">
        <f t="shared" ca="1" si="128"/>
        <v>17:49-small-diesis</v>
      </c>
      <c r="G142" s="7" t="str">
        <f t="shared" ca="1" si="129"/>
        <v>17:49S</v>
      </c>
      <c r="H142" s="2"/>
      <c r="I142">
        <f t="shared" si="130"/>
        <v>-11</v>
      </c>
      <c r="J142">
        <f t="shared" si="131"/>
        <v>6</v>
      </c>
      <c r="K142">
        <f t="shared" si="132"/>
        <v>0</v>
      </c>
      <c r="L142">
        <f t="shared" si="133"/>
        <v>2</v>
      </c>
      <c r="M142">
        <f t="shared" si="134"/>
        <v>0</v>
      </c>
      <c r="N142">
        <f t="shared" si="135"/>
        <v>0</v>
      </c>
      <c r="O142">
        <f t="shared" si="136"/>
        <v>-1</v>
      </c>
      <c r="P142">
        <f t="shared" si="137"/>
        <v>0</v>
      </c>
      <c r="Q142">
        <f t="shared" si="138"/>
        <v>0</v>
      </c>
      <c r="R142">
        <f t="shared" si="139"/>
        <v>0</v>
      </c>
      <c r="S142">
        <f t="shared" si="140"/>
        <v>0</v>
      </c>
      <c r="V142" s="7">
        <f t="shared" si="95"/>
        <v>1</v>
      </c>
      <c r="W142" s="7">
        <f t="shared" si="96"/>
        <v>1</v>
      </c>
      <c r="X142" s="7">
        <f t="shared" si="141"/>
        <v>49</v>
      </c>
      <c r="Y142">
        <f t="shared" si="142"/>
        <v>17</v>
      </c>
      <c r="Z142" t="str">
        <f t="shared" si="143"/>
        <v>7^2.</v>
      </c>
      <c r="AA142" t="str">
        <f t="shared" si="144"/>
        <v>17.</v>
      </c>
      <c r="AB142" t="str">
        <f t="shared" si="145"/>
        <v>[,0 2 0,0 -1]</v>
      </c>
      <c r="AC142" t="str">
        <f t="shared" si="123"/>
        <v>17:49</v>
      </c>
      <c r="AD142" t="str">
        <f t="shared" si="124"/>
        <v>17:49</v>
      </c>
      <c r="AE142" t="str">
        <f t="shared" si="146"/>
        <v>17:49</v>
      </c>
      <c r="AF142" t="str">
        <f t="shared" si="147"/>
        <v>17:49</v>
      </c>
      <c r="AG142">
        <f t="shared" ca="1" si="148"/>
        <v>0</v>
      </c>
      <c r="AH142" s="21">
        <f t="shared" si="125"/>
        <v>3.2645040206608407</v>
      </c>
    </row>
    <row r="143" spans="1:34">
      <c r="A143" s="3">
        <v>39</v>
      </c>
      <c r="B143" s="3">
        <v>38</v>
      </c>
      <c r="C143" s="6">
        <f t="shared" si="116"/>
        <v>44.969646502395392</v>
      </c>
      <c r="E143" s="1" t="s">
        <v>243</v>
      </c>
      <c r="F143" s="7" t="str">
        <f t="shared" ca="1" si="128"/>
        <v>13:19-small-diesis</v>
      </c>
      <c r="G143" s="7" t="str">
        <f t="shared" ca="1" si="129"/>
        <v>13:19S</v>
      </c>
      <c r="H143" s="2" t="s">
        <v>72</v>
      </c>
      <c r="I143">
        <f t="shared" si="130"/>
        <v>-1</v>
      </c>
      <c r="J143">
        <f t="shared" si="131"/>
        <v>1</v>
      </c>
      <c r="K143">
        <f t="shared" si="132"/>
        <v>0</v>
      </c>
      <c r="L143">
        <f t="shared" si="133"/>
        <v>0</v>
      </c>
      <c r="M143">
        <f t="shared" si="134"/>
        <v>0</v>
      </c>
      <c r="N143">
        <f t="shared" si="135"/>
        <v>1</v>
      </c>
      <c r="O143">
        <f t="shared" si="136"/>
        <v>0</v>
      </c>
      <c r="P143">
        <f t="shared" si="137"/>
        <v>-1</v>
      </c>
      <c r="Q143">
        <f t="shared" si="138"/>
        <v>0</v>
      </c>
      <c r="R143">
        <f t="shared" si="139"/>
        <v>0</v>
      </c>
      <c r="S143">
        <f t="shared" si="140"/>
        <v>0</v>
      </c>
      <c r="T143" t="s">
        <v>71</v>
      </c>
      <c r="V143" s="7">
        <f t="shared" si="95"/>
        <v>1</v>
      </c>
      <c r="W143" s="7">
        <f t="shared" si="96"/>
        <v>1</v>
      </c>
      <c r="X143" s="7">
        <f t="shared" ref="X143:X150" si="149">K$5^IF(K143&gt;0,K143,0)*L$5^IF(L143&gt;0,L143,0)*M$5^IF(M143&gt;0,M143,0)*N$5^IF(N143&gt;0,N143,0)*O$5^IF(O143&gt;0,O143,0)*P$5^IF(P143&gt;0,P143,0)*Q$5^IF(Q143&gt;0,Q143,0)*R$5^IF(R143&gt;0,R143,0)*S$5^IF(S143&gt;0,S143,0)</f>
        <v>13</v>
      </c>
      <c r="Y143">
        <f t="shared" ref="Y143:Y150" si="150">K$5^IF(K143&lt;0,-K143,0)*L$5^IF(L143&lt;0,-L143,0)*M$5^IF(M143&lt;0,-M143,0)*N$5^IF(N143&lt;0,-N143,0)*O$5^IF(O143&lt;0,-O143,0)*P$5^IF(P143&lt;0,-P143,0)*Q$5^IF(Q143&lt;0,-Q143,0)*R$5^IF(R143&lt;0,-R143,0)*S$5^IF(S143&lt;0,-S143,0)</f>
        <v>19</v>
      </c>
      <c r="Z143" t="str">
        <f t="shared" ref="Z143:Z150" si="151">IF(K143&gt;0,K$5&amp;IF(K143&gt;1,"^"&amp;K143,"")&amp;".","")&amp;IF(L143&gt;0,L$5&amp;IF(L143&gt;1,"^"&amp;L143,"")&amp;".","")&amp;IF(M143&gt;0,M$5&amp;IF(M143&gt;1,"^"&amp;M143,"")&amp;".","")&amp;IF(N143&gt;0,N$5&amp;IF(N143&gt;1,"^"&amp;N143,"")&amp;".","")&amp;IF(O143&gt;0,O$5&amp;IF(O143&gt;1,"^"&amp;O143,"")&amp;".","")&amp;IF(P143&gt;0,P$5&amp;IF(P143&gt;1,"^"&amp;P143,"")&amp;".","")&amp;IF(Q143&gt;0,Q$5&amp;IF(Q143&gt;1,"^"&amp;Q143,"")&amp;".","")&amp;IF(R143&gt;0,R$5&amp;IF(R143&gt;1,"^"&amp;R143,"")&amp;".","")&amp;IF(S143&gt;0,S$5&amp;IF(S143&gt;1,"^"&amp;S143,"")&amp;".","")</f>
        <v>13.</v>
      </c>
      <c r="AA143" t="str">
        <f t="shared" ref="AA143:AA150" si="152">IF(K143&lt;0,K$5&amp;IF(K143&lt;-1,"^"&amp;-K143,"")&amp;".","")&amp;IF(L143&lt;0,L$5&amp;IF(L143&lt;-1,"^"&amp;-L143,"")&amp;".","")&amp;IF(M143&lt;0,M$5&amp;IF(M143&lt;-1,"^"&amp;-M143,"")&amp;".","")&amp;IF(N143&lt;0,N$5&amp;IF(N143&lt;-1,"^"&amp;-N143,"")&amp;".","")&amp;IF(O143&lt;0,O$5&amp;IF(O143&lt;-1,"^"&amp;-O143,"")&amp;".","")&amp;IF(P143&lt;0,P$5&amp;IF(P143&lt;-1,"^"&amp;-P143,"")&amp;".","")&amp;IF(Q143&lt;0,Q$5&amp;IF(Q143&lt;-1,"^"&amp;-Q143,"")&amp;".","")&amp;IF(R143&lt;0,R$5&amp;IF(R143&lt;-1,"^"&amp;-R143,"")&amp;".","")&amp;IF(S143&lt;0,S$5&amp;IF(S143&lt;-1,"^"&amp;-S143,"")&amp;".","")</f>
        <v>19.</v>
      </c>
      <c r="AB143" t="str">
        <f t="shared" ref="AB143:AB150" si="153">"[,"&amp;IF(OR(K143:S143),K143,"")&amp;IF(OR(L143:S143)," "&amp;L143,"")&amp;IF(OR(M143:S143)," "&amp;M143,"")&amp;IF(OR(N143:S143),","&amp;N143,"")&amp;IF(OR(O143:S143)," "&amp;O143,"")&amp;IF(OR(P143:S143)," "&amp;P143,"")&amp;IF(OR(Q143:S143),","&amp;Q143,"")&amp;IF(OR(R143:S143)," "&amp;R143,"")&amp;IF(OR(S143:S143)," "&amp;S143,"")&amp;"]"</f>
        <v>[,0 0 0,1 0 -1]</v>
      </c>
      <c r="AC143" t="str">
        <f t="shared" si="123"/>
        <v>13:19</v>
      </c>
      <c r="AD143" t="str">
        <f t="shared" si="124"/>
        <v>13:19</v>
      </c>
      <c r="AE143" t="str">
        <f t="shared" si="146"/>
        <v>13:19</v>
      </c>
      <c r="AF143" t="str">
        <f t="shared" si="147"/>
        <v>13:19</v>
      </c>
      <c r="AG143">
        <f t="shared" ca="1" si="148"/>
        <v>0</v>
      </c>
      <c r="AH143" s="21">
        <f t="shared" si="125"/>
        <v>1.7689451160378917</v>
      </c>
    </row>
    <row r="144" spans="1:34">
      <c r="A144" s="3">
        <v>77</v>
      </c>
      <c r="B144" s="3">
        <v>75</v>
      </c>
      <c r="C144" s="6">
        <f t="shared" si="116"/>
        <v>45.561420238825605</v>
      </c>
      <c r="E144" s="22" t="s">
        <v>399</v>
      </c>
      <c r="F144" s="7" t="str">
        <f t="shared" ca="1" si="128"/>
        <v>25:77-diesis</v>
      </c>
      <c r="G144" s="7" t="str">
        <f t="shared" ca="1" si="129"/>
        <v>25:77M</v>
      </c>
      <c r="H144" s="2" t="s">
        <v>72</v>
      </c>
      <c r="I144">
        <f t="shared" si="130"/>
        <v>0</v>
      </c>
      <c r="J144">
        <f t="shared" si="131"/>
        <v>-1</v>
      </c>
      <c r="K144">
        <f t="shared" si="132"/>
        <v>-2</v>
      </c>
      <c r="L144">
        <f t="shared" si="133"/>
        <v>1</v>
      </c>
      <c r="M144">
        <f t="shared" si="134"/>
        <v>1</v>
      </c>
      <c r="N144">
        <f t="shared" si="135"/>
        <v>0</v>
      </c>
      <c r="O144">
        <f t="shared" si="136"/>
        <v>0</v>
      </c>
      <c r="P144">
        <f t="shared" si="137"/>
        <v>0</v>
      </c>
      <c r="Q144">
        <f t="shared" si="138"/>
        <v>0</v>
      </c>
      <c r="R144">
        <f t="shared" si="139"/>
        <v>0</v>
      </c>
      <c r="S144">
        <f t="shared" si="140"/>
        <v>0</v>
      </c>
      <c r="T144" t="s">
        <v>71</v>
      </c>
      <c r="V144" s="7">
        <f t="shared" si="95"/>
        <v>1</v>
      </c>
      <c r="W144" s="7">
        <f t="shared" si="96"/>
        <v>1</v>
      </c>
      <c r="X144" s="7">
        <f t="shared" si="149"/>
        <v>77</v>
      </c>
      <c r="Y144">
        <f t="shared" si="150"/>
        <v>25</v>
      </c>
      <c r="Z144" t="str">
        <f t="shared" si="151"/>
        <v>7.11.</v>
      </c>
      <c r="AA144" t="str">
        <f t="shared" si="152"/>
        <v>5^2.</v>
      </c>
      <c r="AB144" t="str">
        <f t="shared" si="153"/>
        <v>[,-2 1 1]</v>
      </c>
      <c r="AC144" t="str">
        <f t="shared" si="123"/>
        <v>25:77</v>
      </c>
      <c r="AD144" t="str">
        <f t="shared" si="124"/>
        <v>25:77</v>
      </c>
      <c r="AE144" t="str">
        <f t="shared" si="146"/>
        <v>25:77</v>
      </c>
      <c r="AF144" t="str">
        <f t="shared" si="147"/>
        <v>25:77</v>
      </c>
      <c r="AG144">
        <f t="shared" ca="1" si="148"/>
        <v>0</v>
      </c>
      <c r="AH144" s="21">
        <f t="shared" si="125"/>
        <v>3.8053827828805846</v>
      </c>
    </row>
    <row r="145" spans="1:34">
      <c r="A145" s="3">
        <v>54675</v>
      </c>
      <c r="B145" s="3">
        <v>53248</v>
      </c>
      <c r="C145" s="6">
        <f t="shared" si="116"/>
        <v>45.784772018069539</v>
      </c>
      <c r="E145" s="29" t="s">
        <v>397</v>
      </c>
      <c r="F145" s="7" t="str">
        <f t="shared" ca="1" si="128"/>
        <v>13:25-diesis</v>
      </c>
      <c r="G145" s="7" t="str">
        <f t="shared" ca="1" si="129"/>
        <v>13:25M</v>
      </c>
      <c r="H145" s="2"/>
      <c r="I145">
        <f t="shared" si="130"/>
        <v>-12</v>
      </c>
      <c r="J145">
        <f t="shared" si="131"/>
        <v>7</v>
      </c>
      <c r="K145">
        <f t="shared" si="132"/>
        <v>2</v>
      </c>
      <c r="L145">
        <f t="shared" si="133"/>
        <v>0</v>
      </c>
      <c r="M145">
        <f t="shared" si="134"/>
        <v>0</v>
      </c>
      <c r="N145">
        <f t="shared" si="135"/>
        <v>-1</v>
      </c>
      <c r="O145">
        <f t="shared" si="136"/>
        <v>0</v>
      </c>
      <c r="P145">
        <f t="shared" si="137"/>
        <v>0</v>
      </c>
      <c r="Q145">
        <f t="shared" si="138"/>
        <v>0</v>
      </c>
      <c r="R145">
        <f t="shared" si="139"/>
        <v>0</v>
      </c>
      <c r="S145">
        <f t="shared" si="140"/>
        <v>0</v>
      </c>
      <c r="V145" s="7">
        <f t="shared" si="95"/>
        <v>1</v>
      </c>
      <c r="W145" s="7">
        <f t="shared" si="96"/>
        <v>1</v>
      </c>
      <c r="X145" s="7">
        <f t="shared" si="149"/>
        <v>25</v>
      </c>
      <c r="Y145">
        <f t="shared" si="150"/>
        <v>13</v>
      </c>
      <c r="Z145" t="str">
        <f t="shared" si="151"/>
        <v>5^2.</v>
      </c>
      <c r="AA145" t="str">
        <f t="shared" si="152"/>
        <v>13.</v>
      </c>
      <c r="AB145" t="str">
        <f t="shared" si="153"/>
        <v>[,2 0 0,-1]</v>
      </c>
      <c r="AC145" t="str">
        <f t="shared" si="123"/>
        <v>13:25</v>
      </c>
      <c r="AD145" t="str">
        <f t="shared" si="124"/>
        <v>13:25</v>
      </c>
      <c r="AE145" t="str">
        <f t="shared" si="146"/>
        <v>13:25</v>
      </c>
      <c r="AF145" t="str">
        <f t="shared" si="147"/>
        <v>13:25</v>
      </c>
      <c r="AG145">
        <f t="shared" ca="1" si="148"/>
        <v>0</v>
      </c>
      <c r="AH145" s="21">
        <f t="shared" si="125"/>
        <v>4.1808646336237256</v>
      </c>
    </row>
    <row r="146" spans="1:34">
      <c r="A146" s="3">
        <v>6656</v>
      </c>
      <c r="B146" s="3">
        <v>6480</v>
      </c>
      <c r="C146" s="6">
        <f t="shared" si="116"/>
        <v>46.393944442925246</v>
      </c>
      <c r="E146" s="15" t="s">
        <v>398</v>
      </c>
      <c r="F146" s="7" t="str">
        <f t="shared" ref="F146:F193" ca="1" si="154">LOOKUP(AG146,AL$52:AM$58)&amp;AE146&amp;IF((RIGHT(AE146,1)&lt;&gt;"]")*ISERROR(VALUE(RIGHT(AE146,1)))," ","-")&amp;LOOKUP(C146,AL$6:AM$29)</f>
        <v>5:13-diesis</v>
      </c>
      <c r="G146" s="7" t="str">
        <f t="shared" ref="G146:G193" ca="1" si="155">LOOKUP(AG146,AL$52:AN$58)&amp;AF146&amp;LOOKUP(C146,AL$6:AN$29)</f>
        <v>5:13M</v>
      </c>
      <c r="H146" s="2" t="s">
        <v>72</v>
      </c>
      <c r="I146">
        <f t="shared" ref="I146:I193" si="156">ROUND(LN(GCD($A146,I$5^AU$4))/LN(I$5),0)-ROUND(LN(GCD($B146,I$5^AU$4))/LN(I$5),0)</f>
        <v>5</v>
      </c>
      <c r="J146">
        <f t="shared" ref="J146:J193" si="157">ROUND(LN(GCD($A146,J$5^AV$4))/LN(J$5),0)-ROUND(LN(GCD($B146,J$5^AV$4))/LN(J$5),0)</f>
        <v>-4</v>
      </c>
      <c r="K146">
        <f t="shared" ref="K146:K193" si="158">ROUND(LN(GCD($A146,K$5^AW$4))/LN(K$5),0)-ROUND(LN(GCD($B146,K$5^AW$4))/LN(K$5),0)</f>
        <v>-1</v>
      </c>
      <c r="L146">
        <f t="shared" ref="L146:L193" si="159">ROUND(LN(GCD($A146,L$5^AX$4))/LN(L$5),0)-ROUND(LN(GCD($B146,L$5^AX$4))/LN(L$5),0)</f>
        <v>0</v>
      </c>
      <c r="M146">
        <f t="shared" ref="M146:M193" si="160">ROUND(LN(GCD($A146,M$5^AY$4))/LN(M$5),0)-ROUND(LN(GCD($B146,M$5^AY$4))/LN(M$5),0)</f>
        <v>0</v>
      </c>
      <c r="N146">
        <f t="shared" ref="N146:N193" si="161">ROUND(LN(GCD($A146,N$5^AZ$4))/LN(N$5),0)-ROUND(LN(GCD($B146,N$5^AZ$4))/LN(N$5),0)</f>
        <v>1</v>
      </c>
      <c r="O146">
        <f t="shared" ref="O146:O193" si="162">ROUND(LN(GCD($A146,O$5^BA$4))/LN(O$5),0)-ROUND(LN(GCD($B146,O$5^BA$4))/LN(O$5),0)</f>
        <v>0</v>
      </c>
      <c r="P146">
        <f t="shared" ref="P146:P193" si="163">ROUND(LN(GCD($A146,P$5^BB$4))/LN(P$5),0)-ROUND(LN(GCD($B146,P$5^BB$4))/LN(P$5),0)</f>
        <v>0</v>
      </c>
      <c r="Q146">
        <f t="shared" ref="Q146:Q193" si="164">ROUND(LN(GCD($A146,Q$5^BC$4))/LN(Q$5),0)-ROUND(LN(GCD($B146,Q$5^BC$4))/LN(Q$5),0)</f>
        <v>0</v>
      </c>
      <c r="R146">
        <f t="shared" ref="R146:R193" si="165">ROUND(LN(GCD($A146,R$5^BD$4))/LN(R$5),0)-ROUND(LN(GCD($B146,R$5^BD$4))/LN(R$5),0)</f>
        <v>0</v>
      </c>
      <c r="S146">
        <f t="shared" ref="S146:S193" si="166">ROUND(LN(GCD($A146,S$5^BE$4))/LN(S$5),0)-ROUND(LN(GCD($B146,S$5^BE$4))/LN(S$5),0)</f>
        <v>0</v>
      </c>
      <c r="T146" t="s">
        <v>71</v>
      </c>
      <c r="V146" s="7">
        <f t="shared" si="95"/>
        <v>16</v>
      </c>
      <c r="W146" s="7">
        <f t="shared" si="96"/>
        <v>16</v>
      </c>
      <c r="X146" s="7">
        <f t="shared" si="149"/>
        <v>13</v>
      </c>
      <c r="Y146">
        <f t="shared" si="150"/>
        <v>5</v>
      </c>
      <c r="Z146" t="str">
        <f t="shared" si="151"/>
        <v>13.</v>
      </c>
      <c r="AA146" t="str">
        <f t="shared" si="152"/>
        <v>5.</v>
      </c>
      <c r="AB146" t="str">
        <f t="shared" si="153"/>
        <v>[,-1 0 0,1]</v>
      </c>
      <c r="AC146" t="str">
        <f t="shared" si="123"/>
        <v>5:13</v>
      </c>
      <c r="AD146" t="str">
        <f t="shared" si="124"/>
        <v>5:13</v>
      </c>
      <c r="AE146" t="str">
        <f t="shared" ref="AE146:AE193" si="167">IF(ISERROR(VLOOKUP(VALUE(AD146),AL$32:AM$41,2,FALSE)),AD146,TEXT(VLOOKUP(VALUE(AD146),AL$32:AM$41,2,FALSE),"0"))</f>
        <v>5:13</v>
      </c>
      <c r="AF146" t="str">
        <f t="shared" ref="AF146:AF193" si="168">IF(ISERROR(VLOOKUP(VALUE(AD146),AL$32:AN$41,3,FALSE)),AD146,TEXT(VLOOKUP(VALUE(AD146),AL$32:AN$41,3,FALSE),"0"))</f>
        <v>5:13</v>
      </c>
      <c r="AG146">
        <f t="shared" ref="AG146:AG193" ca="1" si="169">IF(AND(ABS(J146)&gt;ABS(OFFSET(AI$5,MATCH(C146,AL$6:AL$29,1),0)),(ABS(I146)&gt;ROUND(LN(3)/LN(2)*ABS(OFFSET(AI$5,MATCH(C146,AL$6:AL$29,1),0)),0))),1,0)</f>
        <v>0</v>
      </c>
      <c r="AH146" s="21">
        <f t="shared" si="125"/>
        <v>6.8566443339092817</v>
      </c>
    </row>
    <row r="147" spans="1:34">
      <c r="A147" s="3">
        <v>131072</v>
      </c>
      <c r="B147" s="3">
        <v>127575</v>
      </c>
      <c r="C147" s="6">
        <f t="shared" si="116"/>
        <v>46.816660608879559</v>
      </c>
      <c r="E147" s="15" t="s">
        <v>396</v>
      </c>
      <c r="F147" s="7" t="str">
        <f t="shared" ca="1" si="154"/>
        <v>175-diesis</v>
      </c>
      <c r="G147" s="7" t="str">
        <f t="shared" ca="1" si="155"/>
        <v>175M</v>
      </c>
      <c r="H147" s="2" t="s">
        <v>72</v>
      </c>
      <c r="I147">
        <f t="shared" si="156"/>
        <v>17</v>
      </c>
      <c r="J147">
        <f t="shared" si="157"/>
        <v>-6</v>
      </c>
      <c r="K147">
        <f t="shared" si="158"/>
        <v>-2</v>
      </c>
      <c r="L147">
        <f t="shared" si="159"/>
        <v>-1</v>
      </c>
      <c r="M147">
        <f t="shared" si="160"/>
        <v>0</v>
      </c>
      <c r="N147">
        <f t="shared" si="161"/>
        <v>0</v>
      </c>
      <c r="O147">
        <f t="shared" si="162"/>
        <v>0</v>
      </c>
      <c r="P147">
        <f t="shared" si="163"/>
        <v>0</v>
      </c>
      <c r="Q147">
        <f t="shared" si="164"/>
        <v>0</v>
      </c>
      <c r="R147">
        <f t="shared" si="165"/>
        <v>0</v>
      </c>
      <c r="S147">
        <f t="shared" si="166"/>
        <v>0</v>
      </c>
      <c r="T147" t="s">
        <v>71</v>
      </c>
      <c r="V147" s="7">
        <f t="shared" si="95"/>
        <v>1</v>
      </c>
      <c r="W147" s="7">
        <f t="shared" si="96"/>
        <v>1</v>
      </c>
      <c r="X147" s="7">
        <f t="shared" si="149"/>
        <v>1</v>
      </c>
      <c r="Y147">
        <f t="shared" si="150"/>
        <v>175</v>
      </c>
      <c r="Z147" t="str">
        <f t="shared" si="151"/>
        <v/>
      </c>
      <c r="AA147" t="str">
        <f t="shared" si="152"/>
        <v>5^2.7.</v>
      </c>
      <c r="AB147" t="str">
        <f t="shared" si="153"/>
        <v>[,-2 -1]</v>
      </c>
      <c r="AC147" t="str">
        <f t="shared" si="123"/>
        <v>175</v>
      </c>
      <c r="AD147" t="str">
        <f t="shared" si="124"/>
        <v>175</v>
      </c>
      <c r="AE147" t="str">
        <f t="shared" si="167"/>
        <v>175</v>
      </c>
      <c r="AF147" t="str">
        <f t="shared" si="168"/>
        <v>175</v>
      </c>
      <c r="AG147">
        <f t="shared" ca="1" si="169"/>
        <v>0</v>
      </c>
      <c r="AH147" s="21">
        <f t="shared" si="125"/>
        <v>8.8826725096728403</v>
      </c>
    </row>
    <row r="148" spans="1:34">
      <c r="A148" s="3">
        <v>37</v>
      </c>
      <c r="B148" s="3">
        <v>36</v>
      </c>
      <c r="C148" s="6">
        <f t="shared" si="116"/>
        <v>47.434037023964883</v>
      </c>
      <c r="E148" s="15" t="s">
        <v>401</v>
      </c>
      <c r="F148" s="7" t="str">
        <f t="shared" ca="1" si="154"/>
        <v>Pythagorean diesis</v>
      </c>
      <c r="G148" s="7" t="str">
        <f t="shared" ca="1" si="155"/>
        <v>3M</v>
      </c>
      <c r="H148" s="2" t="s">
        <v>72</v>
      </c>
      <c r="I148">
        <f t="shared" si="156"/>
        <v>-2</v>
      </c>
      <c r="J148">
        <f t="shared" si="157"/>
        <v>-2</v>
      </c>
      <c r="K148">
        <f t="shared" si="158"/>
        <v>0</v>
      </c>
      <c r="L148">
        <f t="shared" si="159"/>
        <v>0</v>
      </c>
      <c r="M148">
        <f t="shared" si="160"/>
        <v>0</v>
      </c>
      <c r="N148">
        <f t="shared" si="161"/>
        <v>0</v>
      </c>
      <c r="O148">
        <f t="shared" si="162"/>
        <v>0</v>
      </c>
      <c r="P148">
        <f t="shared" si="163"/>
        <v>0</v>
      </c>
      <c r="Q148">
        <f t="shared" si="164"/>
        <v>0</v>
      </c>
      <c r="R148">
        <f t="shared" si="165"/>
        <v>0</v>
      </c>
      <c r="S148">
        <f t="shared" si="166"/>
        <v>0</v>
      </c>
      <c r="T148" t="s">
        <v>71</v>
      </c>
      <c r="V148" s="7">
        <f t="shared" si="95"/>
        <v>37</v>
      </c>
      <c r="W148" s="7">
        <f t="shared" si="96"/>
        <v>1</v>
      </c>
      <c r="X148" s="7">
        <f t="shared" si="149"/>
        <v>1</v>
      </c>
      <c r="Y148">
        <f t="shared" si="150"/>
        <v>1</v>
      </c>
      <c r="Z148" t="str">
        <f t="shared" si="151"/>
        <v/>
      </c>
      <c r="AA148" t="str">
        <f t="shared" si="152"/>
        <v/>
      </c>
      <c r="AB148" t="str">
        <f t="shared" si="153"/>
        <v>[,]</v>
      </c>
      <c r="AC148" t="str">
        <f t="shared" si="123"/>
        <v>1</v>
      </c>
      <c r="AD148" t="str">
        <f t="shared" si="124"/>
        <v>1</v>
      </c>
      <c r="AE148" t="str">
        <f t="shared" si="167"/>
        <v>Pythagorean</v>
      </c>
      <c r="AF148" t="str">
        <f t="shared" si="168"/>
        <v>3</v>
      </c>
      <c r="AG148">
        <f t="shared" ca="1" si="169"/>
        <v>0</v>
      </c>
      <c r="AH148" s="21">
        <f t="shared" si="125"/>
        <v>4.9206866267999665</v>
      </c>
    </row>
    <row r="149" spans="1:34">
      <c r="A149" s="3">
        <v>18711</v>
      </c>
      <c r="B149" s="3">
        <v>18200</v>
      </c>
      <c r="C149" s="6">
        <f t="shared" si="116"/>
        <v>47.937857192711739</v>
      </c>
      <c r="E149" s="15" t="s">
        <v>402</v>
      </c>
      <c r="F149" s="7" t="str">
        <f t="shared" ca="1" si="154"/>
        <v>11:325-diesis</v>
      </c>
      <c r="G149" s="7" t="str">
        <f t="shared" ca="1" si="155"/>
        <v>11:325M</v>
      </c>
      <c r="H149" s="2"/>
      <c r="I149">
        <f t="shared" si="156"/>
        <v>-3</v>
      </c>
      <c r="J149">
        <f t="shared" si="157"/>
        <v>5</v>
      </c>
      <c r="K149">
        <f t="shared" si="158"/>
        <v>-2</v>
      </c>
      <c r="L149">
        <f t="shared" si="159"/>
        <v>0</v>
      </c>
      <c r="M149">
        <f t="shared" si="160"/>
        <v>1</v>
      </c>
      <c r="N149">
        <f t="shared" si="161"/>
        <v>-1</v>
      </c>
      <c r="O149">
        <f t="shared" si="162"/>
        <v>0</v>
      </c>
      <c r="P149">
        <f t="shared" si="163"/>
        <v>0</v>
      </c>
      <c r="Q149">
        <f t="shared" si="164"/>
        <v>0</v>
      </c>
      <c r="R149">
        <f t="shared" si="165"/>
        <v>0</v>
      </c>
      <c r="S149">
        <f t="shared" si="166"/>
        <v>0</v>
      </c>
      <c r="V149" s="7">
        <f t="shared" si="95"/>
        <v>7</v>
      </c>
      <c r="W149" s="7">
        <f t="shared" si="96"/>
        <v>7</v>
      </c>
      <c r="X149" s="7">
        <f t="shared" si="149"/>
        <v>11</v>
      </c>
      <c r="Y149">
        <f t="shared" si="150"/>
        <v>325</v>
      </c>
      <c r="Z149" t="str">
        <f t="shared" si="151"/>
        <v>11.</v>
      </c>
      <c r="AA149" t="str">
        <f t="shared" si="152"/>
        <v>5^2.13.</v>
      </c>
      <c r="AB149" t="str">
        <f t="shared" si="153"/>
        <v>[,-2 0 1,-1]</v>
      </c>
      <c r="AC149" t="str">
        <f t="shared" si="123"/>
        <v>11:325</v>
      </c>
      <c r="AD149" t="str">
        <f t="shared" si="124"/>
        <v>11:325</v>
      </c>
      <c r="AE149" t="str">
        <f t="shared" si="167"/>
        <v>11:325</v>
      </c>
      <c r="AF149" t="str">
        <f t="shared" si="168"/>
        <v>11:325</v>
      </c>
      <c r="AG149">
        <f t="shared" ca="1" si="169"/>
        <v>0</v>
      </c>
      <c r="AH149" s="21">
        <f t="shared" si="125"/>
        <v>2.0482913282404702</v>
      </c>
    </row>
    <row r="150" spans="1:34">
      <c r="A150" s="3">
        <v>1053</v>
      </c>
      <c r="B150" s="3">
        <v>1024</v>
      </c>
      <c r="C150" s="6">
        <f t="shared" si="116"/>
        <v>48.347665230860152</v>
      </c>
      <c r="E150" s="15" t="s">
        <v>400</v>
      </c>
      <c r="F150" s="7" t="str">
        <f t="shared" ca="1" si="154"/>
        <v>tridecimal diesis</v>
      </c>
      <c r="G150" s="7" t="str">
        <f t="shared" ca="1" si="155"/>
        <v>13M</v>
      </c>
      <c r="H150" s="2" t="s">
        <v>72</v>
      </c>
      <c r="I150">
        <f t="shared" si="156"/>
        <v>-10</v>
      </c>
      <c r="J150">
        <f t="shared" si="157"/>
        <v>4</v>
      </c>
      <c r="K150">
        <f t="shared" si="158"/>
        <v>0</v>
      </c>
      <c r="L150">
        <f t="shared" si="159"/>
        <v>0</v>
      </c>
      <c r="M150">
        <f t="shared" si="160"/>
        <v>0</v>
      </c>
      <c r="N150">
        <f t="shared" si="161"/>
        <v>1</v>
      </c>
      <c r="O150">
        <f t="shared" si="162"/>
        <v>0</v>
      </c>
      <c r="P150">
        <f t="shared" si="163"/>
        <v>0</v>
      </c>
      <c r="Q150">
        <f t="shared" si="164"/>
        <v>0</v>
      </c>
      <c r="R150">
        <f t="shared" si="165"/>
        <v>0</v>
      </c>
      <c r="S150">
        <f t="shared" si="166"/>
        <v>0</v>
      </c>
      <c r="T150" t="s">
        <v>71</v>
      </c>
      <c r="V150" s="7">
        <f t="shared" si="95"/>
        <v>1</v>
      </c>
      <c r="W150" s="7">
        <f t="shared" si="96"/>
        <v>1</v>
      </c>
      <c r="X150" s="7">
        <f t="shared" si="149"/>
        <v>13</v>
      </c>
      <c r="Y150">
        <f t="shared" si="150"/>
        <v>1</v>
      </c>
      <c r="Z150" t="str">
        <f t="shared" si="151"/>
        <v>13.</v>
      </c>
      <c r="AA150" t="str">
        <f t="shared" si="152"/>
        <v/>
      </c>
      <c r="AB150" t="str">
        <f t="shared" si="153"/>
        <v>[,0 0 0,1]</v>
      </c>
      <c r="AC150" t="str">
        <f t="shared" si="123"/>
        <v>13</v>
      </c>
      <c r="AD150" t="str">
        <f t="shared" si="124"/>
        <v>13</v>
      </c>
      <c r="AE150" t="str">
        <f t="shared" si="167"/>
        <v>tridecimal</v>
      </c>
      <c r="AF150" t="str">
        <f t="shared" si="168"/>
        <v>13</v>
      </c>
      <c r="AG150">
        <f t="shared" ca="1" si="169"/>
        <v>0</v>
      </c>
      <c r="AH150" s="21">
        <f t="shared" si="125"/>
        <v>1.0230579529751416</v>
      </c>
    </row>
    <row r="151" spans="1:34">
      <c r="A151" s="3">
        <v>36</v>
      </c>
      <c r="B151" s="3">
        <v>35</v>
      </c>
      <c r="C151" s="6">
        <f t="shared" si="116"/>
        <v>48.770381396815232</v>
      </c>
      <c r="D151" s="3" t="s">
        <v>135</v>
      </c>
      <c r="E151" s="1" t="s">
        <v>244</v>
      </c>
      <c r="F151" s="7" t="str">
        <f t="shared" ca="1" si="154"/>
        <v>35-diesis</v>
      </c>
      <c r="G151" s="7" t="str">
        <f t="shared" ca="1" si="155"/>
        <v>35M</v>
      </c>
      <c r="H151" s="2" t="s">
        <v>72</v>
      </c>
      <c r="I151">
        <f t="shared" si="156"/>
        <v>2</v>
      </c>
      <c r="J151">
        <f t="shared" si="157"/>
        <v>2</v>
      </c>
      <c r="K151">
        <f t="shared" si="158"/>
        <v>-1</v>
      </c>
      <c r="L151">
        <f t="shared" si="159"/>
        <v>-1</v>
      </c>
      <c r="M151">
        <f t="shared" si="160"/>
        <v>0</v>
      </c>
      <c r="N151">
        <f t="shared" si="161"/>
        <v>0</v>
      </c>
      <c r="O151">
        <f t="shared" si="162"/>
        <v>0</v>
      </c>
      <c r="P151">
        <f t="shared" si="163"/>
        <v>0</v>
      </c>
      <c r="Q151">
        <f t="shared" si="164"/>
        <v>0</v>
      </c>
      <c r="R151">
        <f t="shared" si="165"/>
        <v>0</v>
      </c>
      <c r="S151">
        <f t="shared" si="166"/>
        <v>0</v>
      </c>
      <c r="T151" t="s">
        <v>71</v>
      </c>
      <c r="V151" s="7">
        <f t="shared" si="95"/>
        <v>1</v>
      </c>
      <c r="W151" s="7">
        <f t="shared" si="96"/>
        <v>1</v>
      </c>
      <c r="X151" s="7">
        <f t="shared" ref="X151:X170" si="170">K$5^IF(K151&gt;0,K151,0)*L$5^IF(L151&gt;0,L151,0)*M$5^IF(M151&gt;0,M151,0)*N$5^IF(N151&gt;0,N151,0)*O$5^IF(O151&gt;0,O151,0)*P$5^IF(P151&gt;0,P151,0)*Q$5^IF(Q151&gt;0,Q151,0)*R$5^IF(R151&gt;0,R151,0)*S$5^IF(S151&gt;0,S151,0)</f>
        <v>1</v>
      </c>
      <c r="Y151">
        <f t="shared" ref="Y151:Y170" si="171">K$5^IF(K151&lt;0,-K151,0)*L$5^IF(L151&lt;0,-L151,0)*M$5^IF(M151&lt;0,-M151,0)*N$5^IF(N151&lt;0,-N151,0)*O$5^IF(O151&lt;0,-O151,0)*P$5^IF(P151&lt;0,-P151,0)*Q$5^IF(Q151&lt;0,-Q151,0)*R$5^IF(R151&lt;0,-R151,0)*S$5^IF(S151&lt;0,-S151,0)</f>
        <v>35</v>
      </c>
      <c r="Z151" t="str">
        <f t="shared" ref="Z151:Z180" si="172">IF(K151&gt;0,K$5&amp;IF(K151&gt;1,"^"&amp;K151,"")&amp;".","")&amp;IF(L151&gt;0,L$5&amp;IF(L151&gt;1,"^"&amp;L151,"")&amp;".","")&amp;IF(M151&gt;0,M$5&amp;IF(M151&gt;1,"^"&amp;M151,"")&amp;".","")&amp;IF(N151&gt;0,N$5&amp;IF(N151&gt;1,"^"&amp;N151,"")&amp;".","")&amp;IF(O151&gt;0,O$5&amp;IF(O151&gt;1,"^"&amp;O151,"")&amp;".","")&amp;IF(P151&gt;0,P$5&amp;IF(P151&gt;1,"^"&amp;P151,"")&amp;".","")&amp;IF(Q151&gt;0,Q$5&amp;IF(Q151&gt;1,"^"&amp;Q151,"")&amp;".","")&amp;IF(R151&gt;0,R$5&amp;IF(R151&gt;1,"^"&amp;R151,"")&amp;".","")&amp;IF(S151&gt;0,S$5&amp;IF(S151&gt;1,"^"&amp;S151,"")&amp;".","")</f>
        <v/>
      </c>
      <c r="AA151" t="str">
        <f t="shared" ref="AA151:AA170" si="173">IF(K151&lt;0,K$5&amp;IF(K151&lt;-1,"^"&amp;-K151,"")&amp;".","")&amp;IF(L151&lt;0,L$5&amp;IF(L151&lt;-1,"^"&amp;-L151,"")&amp;".","")&amp;IF(M151&lt;0,M$5&amp;IF(M151&lt;-1,"^"&amp;-M151,"")&amp;".","")&amp;IF(N151&lt;0,N$5&amp;IF(N151&lt;-1,"^"&amp;-N151,"")&amp;".","")&amp;IF(O151&lt;0,O$5&amp;IF(O151&lt;-1,"^"&amp;-O151,"")&amp;".","")&amp;IF(P151&lt;0,P$5&amp;IF(P151&lt;-1,"^"&amp;-P151,"")&amp;".","")&amp;IF(Q151&lt;0,Q$5&amp;IF(Q151&lt;-1,"^"&amp;-Q151,"")&amp;".","")&amp;IF(R151&lt;0,R$5&amp;IF(R151&lt;-1,"^"&amp;-R151,"")&amp;".","")&amp;IF(S151&lt;0,S$5&amp;IF(S151&lt;-1,"^"&amp;-S151,"")&amp;".","")</f>
        <v>5.7.</v>
      </c>
      <c r="AB151" t="str">
        <f t="shared" ref="AB151:AB180" si="174">"[,"&amp;IF(OR(K151:S151),K151,"")&amp;IF(OR(L151:S151)," "&amp;L151,"")&amp;IF(OR(M151:S151)," "&amp;M151,"")&amp;IF(OR(N151:S151),","&amp;N151,"")&amp;IF(OR(O151:S151)," "&amp;O151,"")&amp;IF(OR(P151:S151)," "&amp;P151,"")&amp;IF(OR(Q151:S151),","&amp;Q151,"")&amp;IF(OR(R151:S151)," "&amp;R151,"")&amp;IF(OR(S151:S151)," "&amp;S151,"")&amp;"]"</f>
        <v>[,-1 -1]</v>
      </c>
      <c r="AC151" t="str">
        <f t="shared" si="123"/>
        <v>35</v>
      </c>
      <c r="AD151" t="str">
        <f t="shared" si="124"/>
        <v>35</v>
      </c>
      <c r="AE151" t="str">
        <f t="shared" si="167"/>
        <v>35</v>
      </c>
      <c r="AF151" t="str">
        <f t="shared" si="168"/>
        <v>35</v>
      </c>
      <c r="AG151">
        <f t="shared" ca="1" si="169"/>
        <v>0</v>
      </c>
      <c r="AH151" s="21">
        <f t="shared" si="125"/>
        <v>1.0029702227884645</v>
      </c>
    </row>
    <row r="152" spans="1:34">
      <c r="A152" s="3">
        <v>250</v>
      </c>
      <c r="B152" s="3">
        <v>243</v>
      </c>
      <c r="C152" s="6">
        <f t="shared" si="116"/>
        <v>49.166137267567017</v>
      </c>
      <c r="D152" s="3" t="s">
        <v>136</v>
      </c>
      <c r="E152" s="15" t="s">
        <v>403</v>
      </c>
      <c r="F152" s="7" t="str">
        <f t="shared" ca="1" si="154"/>
        <v>125-diesis</v>
      </c>
      <c r="G152" s="7" t="str">
        <f t="shared" ca="1" si="155"/>
        <v>125M</v>
      </c>
      <c r="H152" s="2" t="s">
        <v>72</v>
      </c>
      <c r="I152">
        <f t="shared" si="156"/>
        <v>1</v>
      </c>
      <c r="J152">
        <f t="shared" si="157"/>
        <v>-5</v>
      </c>
      <c r="K152">
        <f t="shared" si="158"/>
        <v>3</v>
      </c>
      <c r="L152">
        <f t="shared" si="159"/>
        <v>0</v>
      </c>
      <c r="M152">
        <f t="shared" si="160"/>
        <v>0</v>
      </c>
      <c r="N152">
        <f t="shared" si="161"/>
        <v>0</v>
      </c>
      <c r="O152">
        <f t="shared" si="162"/>
        <v>0</v>
      </c>
      <c r="P152">
        <f t="shared" si="163"/>
        <v>0</v>
      </c>
      <c r="Q152">
        <f t="shared" si="164"/>
        <v>0</v>
      </c>
      <c r="R152">
        <f t="shared" si="165"/>
        <v>0</v>
      </c>
      <c r="S152">
        <f t="shared" si="166"/>
        <v>0</v>
      </c>
      <c r="T152" t="s">
        <v>71</v>
      </c>
      <c r="V152" s="7">
        <f t="shared" si="95"/>
        <v>1</v>
      </c>
      <c r="W152" s="7">
        <f t="shared" si="96"/>
        <v>1</v>
      </c>
      <c r="X152" s="7">
        <f t="shared" si="170"/>
        <v>125</v>
      </c>
      <c r="Y152">
        <f t="shared" si="171"/>
        <v>1</v>
      </c>
      <c r="Z152" t="str">
        <f t="shared" si="172"/>
        <v>5^3.</v>
      </c>
      <c r="AA152" t="str">
        <f t="shared" si="173"/>
        <v/>
      </c>
      <c r="AB152" t="str">
        <f t="shared" si="174"/>
        <v>[,3]</v>
      </c>
      <c r="AC152" t="str">
        <f t="shared" si="123"/>
        <v>125</v>
      </c>
      <c r="AD152" t="str">
        <f t="shared" si="124"/>
        <v>125</v>
      </c>
      <c r="AE152" t="str">
        <f t="shared" si="167"/>
        <v>125</v>
      </c>
      <c r="AF152" t="str">
        <f t="shared" si="168"/>
        <v>125</v>
      </c>
      <c r="AG152">
        <f t="shared" ca="1" si="169"/>
        <v>0</v>
      </c>
      <c r="AH152" s="21">
        <f t="shared" si="125"/>
        <v>8.0273383548662451</v>
      </c>
    </row>
    <row r="153" spans="1:34">
      <c r="A153" s="3">
        <v>176</v>
      </c>
      <c r="B153" s="3">
        <v>171</v>
      </c>
      <c r="C153" s="6">
        <f t="shared" si="116"/>
        <v>49.894924501677835</v>
      </c>
      <c r="E153" s="1" t="s">
        <v>245</v>
      </c>
      <c r="F153" s="7" t="str">
        <f t="shared" ca="1" si="154"/>
        <v>11:19-diesis</v>
      </c>
      <c r="G153" s="7" t="str">
        <f t="shared" ca="1" si="155"/>
        <v>11:19M</v>
      </c>
      <c r="H153" s="2" t="s">
        <v>72</v>
      </c>
      <c r="I153">
        <f t="shared" si="156"/>
        <v>4</v>
      </c>
      <c r="J153">
        <f t="shared" si="157"/>
        <v>-2</v>
      </c>
      <c r="K153">
        <f t="shared" si="158"/>
        <v>0</v>
      </c>
      <c r="L153">
        <f t="shared" si="159"/>
        <v>0</v>
      </c>
      <c r="M153">
        <f t="shared" si="160"/>
        <v>1</v>
      </c>
      <c r="N153">
        <f t="shared" si="161"/>
        <v>0</v>
      </c>
      <c r="O153">
        <f t="shared" si="162"/>
        <v>0</v>
      </c>
      <c r="P153">
        <f t="shared" si="163"/>
        <v>-1</v>
      </c>
      <c r="Q153">
        <f t="shared" si="164"/>
        <v>0</v>
      </c>
      <c r="R153">
        <f t="shared" si="165"/>
        <v>0</v>
      </c>
      <c r="S153">
        <f t="shared" si="166"/>
        <v>0</v>
      </c>
      <c r="T153" t="s">
        <v>71</v>
      </c>
      <c r="V153" s="7">
        <f t="shared" si="95"/>
        <v>1</v>
      </c>
      <c r="W153" s="7">
        <f t="shared" si="96"/>
        <v>1</v>
      </c>
      <c r="X153" s="7">
        <f t="shared" si="170"/>
        <v>11</v>
      </c>
      <c r="Y153">
        <f t="shared" si="171"/>
        <v>19</v>
      </c>
      <c r="Z153" t="str">
        <f t="shared" si="172"/>
        <v>11.</v>
      </c>
      <c r="AA153" t="str">
        <f t="shared" si="173"/>
        <v>19.</v>
      </c>
      <c r="AB153" t="str">
        <f t="shared" si="174"/>
        <v>[,0 0 1,0 0 -1]</v>
      </c>
      <c r="AC153" t="str">
        <f t="shared" si="123"/>
        <v>11:19</v>
      </c>
      <c r="AD153" t="str">
        <f t="shared" si="124"/>
        <v>11:19</v>
      </c>
      <c r="AE153" t="str">
        <f t="shared" si="167"/>
        <v>11:19</v>
      </c>
      <c r="AF153" t="str">
        <f t="shared" si="168"/>
        <v>11:19</v>
      </c>
      <c r="AG153">
        <f t="shared" ca="1" si="169"/>
        <v>0</v>
      </c>
      <c r="AH153" s="21">
        <f t="shared" si="125"/>
        <v>5.0722124423780173</v>
      </c>
    </row>
    <row r="154" spans="1:34">
      <c r="A154" s="3">
        <v>34543665</v>
      </c>
      <c r="B154" s="3">
        <v>33554432</v>
      </c>
      <c r="C154" s="6">
        <f t="shared" si="116"/>
        <v>50.301386018791966</v>
      </c>
      <c r="E154" s="22" t="s">
        <v>404</v>
      </c>
      <c r="F154" s="7" t="str">
        <f t="shared" ca="1" si="154"/>
        <v>65-diesis</v>
      </c>
      <c r="G154" s="7" t="str">
        <f t="shared" ca="1" si="155"/>
        <v>65M</v>
      </c>
      <c r="H154" s="2" t="s">
        <v>72</v>
      </c>
      <c r="I154">
        <f t="shared" si="156"/>
        <v>-25</v>
      </c>
      <c r="J154">
        <f t="shared" si="157"/>
        <v>12</v>
      </c>
      <c r="K154">
        <f t="shared" si="158"/>
        <v>1</v>
      </c>
      <c r="L154">
        <f t="shared" si="159"/>
        <v>0</v>
      </c>
      <c r="M154">
        <f t="shared" si="160"/>
        <v>0</v>
      </c>
      <c r="N154">
        <f t="shared" si="161"/>
        <v>1</v>
      </c>
      <c r="O154">
        <f t="shared" si="162"/>
        <v>0</v>
      </c>
      <c r="P154">
        <f t="shared" si="163"/>
        <v>0</v>
      </c>
      <c r="Q154">
        <f t="shared" si="164"/>
        <v>0</v>
      </c>
      <c r="R154">
        <f t="shared" si="165"/>
        <v>0</v>
      </c>
      <c r="S154">
        <f t="shared" si="166"/>
        <v>0</v>
      </c>
      <c r="T154" t="s">
        <v>71</v>
      </c>
      <c r="V154" s="7">
        <f t="shared" si="95"/>
        <v>1</v>
      </c>
      <c r="W154" s="7">
        <f t="shared" si="96"/>
        <v>1</v>
      </c>
      <c r="X154" s="7">
        <f t="shared" si="170"/>
        <v>65</v>
      </c>
      <c r="Y154">
        <f t="shared" si="171"/>
        <v>1</v>
      </c>
      <c r="Z154" t="str">
        <f t="shared" si="172"/>
        <v>5.13.</v>
      </c>
      <c r="AA154" t="str">
        <f t="shared" si="173"/>
        <v/>
      </c>
      <c r="AB154" t="str">
        <f t="shared" si="174"/>
        <v>[,1 0 0,1]</v>
      </c>
      <c r="AC154" t="str">
        <f t="shared" si="123"/>
        <v>65</v>
      </c>
      <c r="AD154" t="str">
        <f t="shared" si="124"/>
        <v>65</v>
      </c>
      <c r="AE154" t="str">
        <f t="shared" si="167"/>
        <v>65</v>
      </c>
      <c r="AF154" t="str">
        <f t="shared" si="168"/>
        <v>65</v>
      </c>
      <c r="AG154">
        <f t="shared" ca="1" si="169"/>
        <v>0</v>
      </c>
      <c r="AH154" s="21">
        <f t="shared" si="125"/>
        <v>8.9027602398597558</v>
      </c>
    </row>
    <row r="155" spans="1:34">
      <c r="A155" s="3">
        <v>59049</v>
      </c>
      <c r="B155" s="3">
        <v>57344</v>
      </c>
      <c r="C155" s="6">
        <f t="shared" si="116"/>
        <v>50.724102184749356</v>
      </c>
      <c r="D155" s="3" t="s">
        <v>137</v>
      </c>
      <c r="E155" s="1" t="s">
        <v>246</v>
      </c>
      <c r="F155" s="7" t="str">
        <f t="shared" ca="1" si="154"/>
        <v>septimal diesis</v>
      </c>
      <c r="G155" s="7" t="str">
        <f t="shared" ca="1" si="155"/>
        <v>7M</v>
      </c>
      <c r="H155" s="2" t="s">
        <v>72</v>
      </c>
      <c r="I155">
        <f t="shared" si="156"/>
        <v>-13</v>
      </c>
      <c r="J155">
        <f t="shared" si="157"/>
        <v>10</v>
      </c>
      <c r="K155">
        <f t="shared" si="158"/>
        <v>0</v>
      </c>
      <c r="L155">
        <f t="shared" si="159"/>
        <v>-1</v>
      </c>
      <c r="M155">
        <f t="shared" si="160"/>
        <v>0</v>
      </c>
      <c r="N155">
        <f t="shared" si="161"/>
        <v>0</v>
      </c>
      <c r="O155">
        <f t="shared" si="162"/>
        <v>0</v>
      </c>
      <c r="P155">
        <f t="shared" si="163"/>
        <v>0</v>
      </c>
      <c r="Q155">
        <f t="shared" si="164"/>
        <v>0</v>
      </c>
      <c r="R155">
        <f t="shared" si="165"/>
        <v>0</v>
      </c>
      <c r="S155">
        <f t="shared" si="166"/>
        <v>0</v>
      </c>
      <c r="T155" t="s">
        <v>71</v>
      </c>
      <c r="V155" s="7">
        <f t="shared" si="95"/>
        <v>1</v>
      </c>
      <c r="W155" s="7">
        <f t="shared" si="96"/>
        <v>1</v>
      </c>
      <c r="X155" s="7">
        <f t="shared" si="170"/>
        <v>1</v>
      </c>
      <c r="Y155">
        <f t="shared" si="171"/>
        <v>7</v>
      </c>
      <c r="Z155" t="str">
        <f t="shared" si="172"/>
        <v/>
      </c>
      <c r="AA155" t="str">
        <f t="shared" si="173"/>
        <v>7.</v>
      </c>
      <c r="AB155" t="str">
        <f t="shared" si="174"/>
        <v>[,0 -1]</v>
      </c>
      <c r="AC155" t="str">
        <f t="shared" si="123"/>
        <v>7</v>
      </c>
      <c r="AD155" t="str">
        <f t="shared" si="124"/>
        <v>7</v>
      </c>
      <c r="AE155" t="str">
        <f t="shared" si="167"/>
        <v>septimal</v>
      </c>
      <c r="AF155" t="str">
        <f t="shared" si="168"/>
        <v>7</v>
      </c>
      <c r="AG155">
        <f t="shared" ca="1" si="169"/>
        <v>0</v>
      </c>
      <c r="AH155" s="21">
        <f t="shared" si="125"/>
        <v>6.8767320640960072</v>
      </c>
    </row>
    <row r="156" spans="1:34">
      <c r="A156" s="3">
        <v>16875</v>
      </c>
      <c r="B156" s="3">
        <v>16384</v>
      </c>
      <c r="C156" s="6">
        <f t="shared" si="116"/>
        <v>51.11985805550345</v>
      </c>
      <c r="E156" s="22" t="s">
        <v>403</v>
      </c>
      <c r="F156" s="7" t="str">
        <f t="shared" ca="1" si="154"/>
        <v>5^4-diesis</v>
      </c>
      <c r="G156" s="7" t="str">
        <f t="shared" ca="1" si="155"/>
        <v>5^4M</v>
      </c>
      <c r="H156" s="2"/>
      <c r="I156">
        <f t="shared" si="156"/>
        <v>-14</v>
      </c>
      <c r="J156">
        <f t="shared" si="157"/>
        <v>3</v>
      </c>
      <c r="K156">
        <f t="shared" si="158"/>
        <v>4</v>
      </c>
      <c r="L156">
        <f t="shared" si="159"/>
        <v>0</v>
      </c>
      <c r="M156">
        <f t="shared" si="160"/>
        <v>0</v>
      </c>
      <c r="N156">
        <f t="shared" si="161"/>
        <v>0</v>
      </c>
      <c r="O156">
        <f t="shared" si="162"/>
        <v>0</v>
      </c>
      <c r="P156">
        <f t="shared" si="163"/>
        <v>0</v>
      </c>
      <c r="Q156">
        <f t="shared" si="164"/>
        <v>0</v>
      </c>
      <c r="R156">
        <f t="shared" si="165"/>
        <v>0</v>
      </c>
      <c r="S156">
        <f t="shared" si="166"/>
        <v>0</v>
      </c>
      <c r="V156" s="7">
        <f t="shared" si="95"/>
        <v>1</v>
      </c>
      <c r="W156" s="7">
        <f t="shared" si="96"/>
        <v>1</v>
      </c>
      <c r="X156" s="7">
        <f t="shared" si="170"/>
        <v>625</v>
      </c>
      <c r="Y156">
        <f t="shared" si="171"/>
        <v>1</v>
      </c>
      <c r="Z156" t="str">
        <f t="shared" si="172"/>
        <v>5^4.</v>
      </c>
      <c r="AA156" t="str">
        <f t="shared" si="173"/>
        <v/>
      </c>
      <c r="AB156" t="str">
        <f t="shared" si="174"/>
        <v>[,4]</v>
      </c>
      <c r="AC156" t="str">
        <f t="shared" si="123"/>
        <v>5^4</v>
      </c>
      <c r="AD156" t="str">
        <f t="shared" si="124"/>
        <v>5^4</v>
      </c>
      <c r="AE156" t="str">
        <f t="shared" si="167"/>
        <v>5^4</v>
      </c>
      <c r="AF156" t="str">
        <f t="shared" si="168"/>
        <v>5^4</v>
      </c>
      <c r="AG156">
        <f t="shared" ca="1" si="169"/>
        <v>0</v>
      </c>
      <c r="AH156" s="21">
        <f t="shared" si="125"/>
        <v>0.14763606798191597</v>
      </c>
    </row>
    <row r="157" spans="1:34">
      <c r="A157" s="3">
        <v>11264</v>
      </c>
      <c r="B157" s="3">
        <v>10935</v>
      </c>
      <c r="C157" s="6">
        <f t="shared" si="116"/>
        <v>51.319222442207689</v>
      </c>
      <c r="E157" s="15" t="s">
        <v>247</v>
      </c>
      <c r="F157" s="7" t="str">
        <f t="shared" ca="1" si="154"/>
        <v>5:11-diesis</v>
      </c>
      <c r="G157" s="7" t="str">
        <f t="shared" ca="1" si="155"/>
        <v>5:11M</v>
      </c>
      <c r="H157" s="2" t="s">
        <v>72</v>
      </c>
      <c r="I157">
        <f t="shared" si="156"/>
        <v>10</v>
      </c>
      <c r="J157">
        <f t="shared" si="157"/>
        <v>-7</v>
      </c>
      <c r="K157">
        <f t="shared" si="158"/>
        <v>-1</v>
      </c>
      <c r="L157">
        <f t="shared" si="159"/>
        <v>0</v>
      </c>
      <c r="M157">
        <f t="shared" si="160"/>
        <v>1</v>
      </c>
      <c r="N157">
        <f t="shared" si="161"/>
        <v>0</v>
      </c>
      <c r="O157">
        <f t="shared" si="162"/>
        <v>0</v>
      </c>
      <c r="P157">
        <f t="shared" si="163"/>
        <v>0</v>
      </c>
      <c r="Q157">
        <f t="shared" si="164"/>
        <v>0</v>
      </c>
      <c r="R157">
        <f t="shared" si="165"/>
        <v>0</v>
      </c>
      <c r="S157">
        <f t="shared" si="166"/>
        <v>0</v>
      </c>
      <c r="T157" t="s">
        <v>71</v>
      </c>
      <c r="V157" s="7">
        <f t="shared" si="95"/>
        <v>1</v>
      </c>
      <c r="W157" s="7">
        <f t="shared" si="96"/>
        <v>1</v>
      </c>
      <c r="X157" s="7">
        <f t="shared" si="170"/>
        <v>11</v>
      </c>
      <c r="Y157">
        <f t="shared" si="171"/>
        <v>5</v>
      </c>
      <c r="Z157" t="str">
        <f t="shared" si="172"/>
        <v>11.</v>
      </c>
      <c r="AA157" t="str">
        <f t="shared" si="173"/>
        <v>5.</v>
      </c>
      <c r="AB157" t="str">
        <f t="shared" si="174"/>
        <v>[,-1 0 1]</v>
      </c>
      <c r="AC157" t="str">
        <f t="shared" si="123"/>
        <v>5:11</v>
      </c>
      <c r="AD157" t="str">
        <f t="shared" si="124"/>
        <v>5:11</v>
      </c>
      <c r="AE157" t="str">
        <f t="shared" si="167"/>
        <v>5:11</v>
      </c>
      <c r="AF157" t="str">
        <f t="shared" si="168"/>
        <v>5:11</v>
      </c>
      <c r="AG157">
        <f t="shared" ca="1" si="169"/>
        <v>0</v>
      </c>
      <c r="AH157" s="21">
        <f t="shared" si="125"/>
        <v>10.159911660249406</v>
      </c>
    </row>
    <row r="158" spans="1:34">
      <c r="A158" s="3">
        <v>34</v>
      </c>
      <c r="B158" s="3">
        <v>33</v>
      </c>
      <c r="C158" s="6">
        <f t="shared" si="116"/>
        <v>51.682466270263475</v>
      </c>
      <c r="E158" s="15" t="s">
        <v>405</v>
      </c>
      <c r="F158" s="7" t="str">
        <f t="shared" ca="1" si="154"/>
        <v>11:17-diesis</v>
      </c>
      <c r="G158" s="7" t="str">
        <f t="shared" ca="1" si="155"/>
        <v>11:17M</v>
      </c>
      <c r="H158" s="2"/>
      <c r="I158">
        <f t="shared" si="156"/>
        <v>1</v>
      </c>
      <c r="J158">
        <f t="shared" si="157"/>
        <v>-1</v>
      </c>
      <c r="K158">
        <f t="shared" si="158"/>
        <v>0</v>
      </c>
      <c r="L158">
        <f t="shared" si="159"/>
        <v>0</v>
      </c>
      <c r="M158">
        <f t="shared" si="160"/>
        <v>-1</v>
      </c>
      <c r="N158">
        <f t="shared" si="161"/>
        <v>0</v>
      </c>
      <c r="O158">
        <f t="shared" si="162"/>
        <v>1</v>
      </c>
      <c r="P158">
        <f t="shared" si="163"/>
        <v>0</v>
      </c>
      <c r="Q158">
        <f t="shared" si="164"/>
        <v>0</v>
      </c>
      <c r="R158">
        <f t="shared" si="165"/>
        <v>0</v>
      </c>
      <c r="S158">
        <f t="shared" si="166"/>
        <v>0</v>
      </c>
      <c r="V158" s="7">
        <f t="shared" si="95"/>
        <v>1</v>
      </c>
      <c r="W158" s="7">
        <f t="shared" si="96"/>
        <v>1</v>
      </c>
      <c r="X158" s="7">
        <f t="shared" si="170"/>
        <v>17</v>
      </c>
      <c r="Y158">
        <f t="shared" si="171"/>
        <v>11</v>
      </c>
      <c r="Z158" t="str">
        <f t="shared" si="172"/>
        <v>17.</v>
      </c>
      <c r="AA158" t="str">
        <f t="shared" si="173"/>
        <v>11.</v>
      </c>
      <c r="AB158" t="str">
        <f t="shared" si="174"/>
        <v>[,0 0 -1,0 1]</v>
      </c>
      <c r="AC158" t="str">
        <f t="shared" si="123"/>
        <v>11:17</v>
      </c>
      <c r="AD158" t="str">
        <f t="shared" si="124"/>
        <v>11:17</v>
      </c>
      <c r="AE158" t="str">
        <f t="shared" si="167"/>
        <v>11:17</v>
      </c>
      <c r="AF158" t="str">
        <f t="shared" si="168"/>
        <v>11:17</v>
      </c>
      <c r="AG158">
        <f t="shared" ca="1" si="169"/>
        <v>0</v>
      </c>
      <c r="AH158" s="21">
        <f t="shared" si="125"/>
        <v>4.182277907303904</v>
      </c>
    </row>
    <row r="159" spans="1:34">
      <c r="A159" s="3">
        <v>640</v>
      </c>
      <c r="B159" s="3">
        <v>621</v>
      </c>
      <c r="C159" s="6">
        <f t="shared" si="116"/>
        <v>52.174364000256816</v>
      </c>
      <c r="E159" s="15" t="s">
        <v>406</v>
      </c>
      <c r="F159" s="7" t="str">
        <f t="shared" ca="1" si="154"/>
        <v>5:23-diesis</v>
      </c>
      <c r="G159" s="7" t="str">
        <f t="shared" ca="1" si="155"/>
        <v>5:23M</v>
      </c>
      <c r="H159" s="2" t="s">
        <v>72</v>
      </c>
      <c r="I159">
        <f t="shared" si="156"/>
        <v>7</v>
      </c>
      <c r="J159">
        <f t="shared" si="157"/>
        <v>-3</v>
      </c>
      <c r="K159">
        <f t="shared" si="158"/>
        <v>1</v>
      </c>
      <c r="L159">
        <f t="shared" si="159"/>
        <v>0</v>
      </c>
      <c r="M159">
        <f t="shared" si="160"/>
        <v>0</v>
      </c>
      <c r="N159">
        <f t="shared" si="161"/>
        <v>0</v>
      </c>
      <c r="O159">
        <f t="shared" si="162"/>
        <v>0</v>
      </c>
      <c r="P159">
        <f t="shared" si="163"/>
        <v>0</v>
      </c>
      <c r="Q159">
        <f t="shared" si="164"/>
        <v>-1</v>
      </c>
      <c r="R159">
        <f t="shared" si="165"/>
        <v>0</v>
      </c>
      <c r="S159">
        <f t="shared" si="166"/>
        <v>0</v>
      </c>
      <c r="T159" t="s">
        <v>71</v>
      </c>
      <c r="V159" s="7">
        <f t="shared" si="95"/>
        <v>1</v>
      </c>
      <c r="W159" s="7">
        <f t="shared" si="96"/>
        <v>1</v>
      </c>
      <c r="X159" s="7">
        <f t="shared" si="170"/>
        <v>5</v>
      </c>
      <c r="Y159">
        <f t="shared" si="171"/>
        <v>23</v>
      </c>
      <c r="Z159" t="str">
        <f t="shared" si="172"/>
        <v>5.</v>
      </c>
      <c r="AA159" t="str">
        <f t="shared" si="173"/>
        <v>23.</v>
      </c>
      <c r="AB159" t="str">
        <f t="shared" si="174"/>
        <v>[,1 0 0,0 0 0,-1]</v>
      </c>
      <c r="AC159" t="str">
        <f t="shared" si="123"/>
        <v>5:23</v>
      </c>
      <c r="AD159" t="str">
        <f t="shared" si="124"/>
        <v>5:23</v>
      </c>
      <c r="AE159" t="str">
        <f t="shared" si="167"/>
        <v>5:23</v>
      </c>
      <c r="AF159" t="str">
        <f t="shared" si="168"/>
        <v>5:23</v>
      </c>
      <c r="AG159">
        <f t="shared" ca="1" si="169"/>
        <v>0</v>
      </c>
      <c r="AH159" s="21">
        <f t="shared" si="125"/>
        <v>6.2125658442344882</v>
      </c>
    </row>
    <row r="160" spans="1:34">
      <c r="A160" s="3">
        <v>567</v>
      </c>
      <c r="B160" s="3">
        <v>550</v>
      </c>
      <c r="C160" s="6">
        <f t="shared" si="116"/>
        <v>52.700539836248325</v>
      </c>
      <c r="E160" s="15" t="s">
        <v>407</v>
      </c>
      <c r="F160" s="7" t="str">
        <f t="shared" ca="1" si="154"/>
        <v>7:275-diesis</v>
      </c>
      <c r="G160" s="7" t="str">
        <f t="shared" ca="1" si="155"/>
        <v>7:275M</v>
      </c>
      <c r="H160" s="2"/>
      <c r="I160">
        <f t="shared" si="156"/>
        <v>-1</v>
      </c>
      <c r="J160">
        <f t="shared" si="157"/>
        <v>4</v>
      </c>
      <c r="K160">
        <f t="shared" si="158"/>
        <v>-2</v>
      </c>
      <c r="L160">
        <f t="shared" si="159"/>
        <v>1</v>
      </c>
      <c r="M160">
        <f t="shared" si="160"/>
        <v>-1</v>
      </c>
      <c r="N160">
        <f t="shared" si="161"/>
        <v>0</v>
      </c>
      <c r="O160">
        <f t="shared" si="162"/>
        <v>0</v>
      </c>
      <c r="P160">
        <f t="shared" si="163"/>
        <v>0</v>
      </c>
      <c r="Q160">
        <f t="shared" si="164"/>
        <v>0</v>
      </c>
      <c r="R160">
        <f t="shared" si="165"/>
        <v>0</v>
      </c>
      <c r="S160">
        <f t="shared" si="166"/>
        <v>0</v>
      </c>
      <c r="V160" s="7">
        <f t="shared" si="95"/>
        <v>1</v>
      </c>
      <c r="W160" s="7">
        <f t="shared" si="96"/>
        <v>1</v>
      </c>
      <c r="X160" s="7">
        <f t="shared" si="170"/>
        <v>7</v>
      </c>
      <c r="Y160">
        <f t="shared" si="171"/>
        <v>275</v>
      </c>
      <c r="Z160" t="str">
        <f t="shared" si="172"/>
        <v>7.</v>
      </c>
      <c r="AA160" t="str">
        <f t="shared" si="173"/>
        <v>5^2.11.</v>
      </c>
      <c r="AB160" t="str">
        <f t="shared" si="174"/>
        <v>[,-2 1 -1]</v>
      </c>
      <c r="AC160" t="str">
        <f t="shared" si="123"/>
        <v>7:275</v>
      </c>
      <c r="AD160" t="str">
        <f t="shared" si="124"/>
        <v>7:275</v>
      </c>
      <c r="AE160" t="str">
        <f t="shared" si="167"/>
        <v>7:275</v>
      </c>
      <c r="AF160" t="str">
        <f t="shared" si="168"/>
        <v>7:275</v>
      </c>
      <c r="AG160">
        <f t="shared" ca="1" si="169"/>
        <v>0</v>
      </c>
      <c r="AH160" s="21">
        <f t="shared" si="125"/>
        <v>0.75503559085421745</v>
      </c>
    </row>
    <row r="161" spans="1:34">
      <c r="A161" s="3">
        <v>33</v>
      </c>
      <c r="B161" s="3">
        <v>32</v>
      </c>
      <c r="C161" s="6">
        <f t="shared" si="116"/>
        <v>53.272943230144122</v>
      </c>
      <c r="D161" s="3" t="s">
        <v>138</v>
      </c>
      <c r="E161" s="1" t="s">
        <v>248</v>
      </c>
      <c r="F161" s="7" t="str">
        <f t="shared" ca="1" si="154"/>
        <v>undecimal diesis</v>
      </c>
      <c r="G161" s="7" t="str">
        <f t="shared" ca="1" si="155"/>
        <v>11M</v>
      </c>
      <c r="H161" s="2" t="s">
        <v>72</v>
      </c>
      <c r="I161">
        <f t="shared" si="156"/>
        <v>-5</v>
      </c>
      <c r="J161">
        <f t="shared" si="157"/>
        <v>1</v>
      </c>
      <c r="K161">
        <f t="shared" si="158"/>
        <v>0</v>
      </c>
      <c r="L161">
        <f t="shared" si="159"/>
        <v>0</v>
      </c>
      <c r="M161">
        <f t="shared" si="160"/>
        <v>1</v>
      </c>
      <c r="N161">
        <f t="shared" si="161"/>
        <v>0</v>
      </c>
      <c r="O161">
        <f t="shared" si="162"/>
        <v>0</v>
      </c>
      <c r="P161">
        <f t="shared" si="163"/>
        <v>0</v>
      </c>
      <c r="Q161">
        <f t="shared" si="164"/>
        <v>0</v>
      </c>
      <c r="R161">
        <f t="shared" si="165"/>
        <v>0</v>
      </c>
      <c r="S161">
        <f t="shared" si="166"/>
        <v>0</v>
      </c>
      <c r="T161" t="s">
        <v>71</v>
      </c>
      <c r="V161" s="7">
        <f t="shared" si="95"/>
        <v>1</v>
      </c>
      <c r="W161" s="7">
        <f t="shared" si="96"/>
        <v>1</v>
      </c>
      <c r="X161" s="7">
        <f t="shared" si="170"/>
        <v>11</v>
      </c>
      <c r="Y161">
        <f t="shared" si="171"/>
        <v>1</v>
      </c>
      <c r="Z161" t="str">
        <f t="shared" si="172"/>
        <v>11.</v>
      </c>
      <c r="AA161" t="str">
        <f t="shared" si="173"/>
        <v/>
      </c>
      <c r="AB161" t="str">
        <f t="shared" si="174"/>
        <v>[,0 0 1]</v>
      </c>
      <c r="AC161" t="str">
        <f t="shared" si="123"/>
        <v>11</v>
      </c>
      <c r="AD161" t="str">
        <f t="shared" si="124"/>
        <v>11</v>
      </c>
      <c r="AE161" t="str">
        <f t="shared" si="167"/>
        <v>undecimal</v>
      </c>
      <c r="AF161" t="str">
        <f t="shared" si="168"/>
        <v>11</v>
      </c>
      <c r="AG161">
        <f t="shared" ca="1" si="169"/>
        <v>0</v>
      </c>
      <c r="AH161" s="21">
        <f t="shared" si="125"/>
        <v>2.2802093733650777</v>
      </c>
    </row>
    <row r="162" spans="1:34">
      <c r="A162" s="3">
        <v>185895</v>
      </c>
      <c r="B162" s="3">
        <v>180224</v>
      </c>
      <c r="C162" s="6">
        <f t="shared" si="116"/>
        <v>53.636187058197599</v>
      </c>
      <c r="E162" s="15" t="s">
        <v>408</v>
      </c>
      <c r="F162" s="7" t="str">
        <f t="shared" ca="1" si="154"/>
        <v>11:85-diesis</v>
      </c>
      <c r="G162" s="7" t="str">
        <f t="shared" ca="1" si="155"/>
        <v>11:85M</v>
      </c>
      <c r="H162" s="2"/>
      <c r="I162">
        <f t="shared" si="156"/>
        <v>-14</v>
      </c>
      <c r="J162">
        <f t="shared" si="157"/>
        <v>7</v>
      </c>
      <c r="K162">
        <f t="shared" si="158"/>
        <v>1</v>
      </c>
      <c r="L162">
        <f t="shared" si="159"/>
        <v>0</v>
      </c>
      <c r="M162">
        <f t="shared" si="160"/>
        <v>-1</v>
      </c>
      <c r="N162">
        <f t="shared" si="161"/>
        <v>0</v>
      </c>
      <c r="O162">
        <f t="shared" si="162"/>
        <v>1</v>
      </c>
      <c r="P162">
        <f t="shared" si="163"/>
        <v>0</v>
      </c>
      <c r="Q162">
        <f t="shared" si="164"/>
        <v>0</v>
      </c>
      <c r="R162">
        <f t="shared" si="165"/>
        <v>0</v>
      </c>
      <c r="S162">
        <f t="shared" si="166"/>
        <v>0</v>
      </c>
      <c r="V162" s="7">
        <f t="shared" si="95"/>
        <v>1</v>
      </c>
      <c r="W162" s="7">
        <f t="shared" si="96"/>
        <v>1</v>
      </c>
      <c r="X162" s="7">
        <f t="shared" si="170"/>
        <v>85</v>
      </c>
      <c r="Y162">
        <f t="shared" si="171"/>
        <v>11</v>
      </c>
      <c r="Z162" t="str">
        <f t="shared" si="172"/>
        <v>5.17.</v>
      </c>
      <c r="AA162" t="str">
        <f t="shared" si="173"/>
        <v>11.</v>
      </c>
      <c r="AB162" t="str">
        <f t="shared" si="174"/>
        <v>[,1 0 -1,0 1]</v>
      </c>
      <c r="AC162" t="str">
        <f t="shared" si="123"/>
        <v>11:85</v>
      </c>
      <c r="AD162" t="str">
        <f t="shared" si="124"/>
        <v>11:85</v>
      </c>
      <c r="AE162" t="str">
        <f t="shared" si="167"/>
        <v>11:85</v>
      </c>
      <c r="AF162" t="str">
        <f t="shared" si="168"/>
        <v>11:85</v>
      </c>
      <c r="AG162">
        <f t="shared" ca="1" si="169"/>
        <v>0</v>
      </c>
      <c r="AH162" s="21">
        <f t="shared" si="125"/>
        <v>3.6974243795805677</v>
      </c>
    </row>
    <row r="163" spans="1:34">
      <c r="A163" s="3">
        <v>65</v>
      </c>
      <c r="B163" s="3">
        <v>63</v>
      </c>
      <c r="C163" s="6">
        <f t="shared" si="116"/>
        <v>54.105467434245305</v>
      </c>
      <c r="E163" s="15" t="s">
        <v>409</v>
      </c>
      <c r="F163" s="7" t="str">
        <f t="shared" ca="1" si="154"/>
        <v>7:65-diesis</v>
      </c>
      <c r="G163" s="7" t="str">
        <f t="shared" ca="1" si="155"/>
        <v>7:65M</v>
      </c>
      <c r="H163" s="2" t="s">
        <v>72</v>
      </c>
      <c r="I163">
        <f t="shared" ref="I163:S163" si="175">ROUND(LN(GCD($A163,I$5^AU$4))/LN(I$5),0)-ROUND(LN(GCD($B163,I$5^AU$4))/LN(I$5),0)</f>
        <v>0</v>
      </c>
      <c r="J163">
        <f t="shared" si="175"/>
        <v>-2</v>
      </c>
      <c r="K163">
        <f t="shared" si="175"/>
        <v>1</v>
      </c>
      <c r="L163">
        <f t="shared" si="175"/>
        <v>-1</v>
      </c>
      <c r="M163">
        <f t="shared" si="175"/>
        <v>0</v>
      </c>
      <c r="N163">
        <f t="shared" si="175"/>
        <v>1</v>
      </c>
      <c r="O163">
        <f t="shared" si="175"/>
        <v>0</v>
      </c>
      <c r="P163">
        <f t="shared" si="175"/>
        <v>0</v>
      </c>
      <c r="Q163">
        <f t="shared" si="175"/>
        <v>0</v>
      </c>
      <c r="R163">
        <f t="shared" si="175"/>
        <v>0</v>
      </c>
      <c r="S163">
        <f t="shared" si="175"/>
        <v>0</v>
      </c>
      <c r="T163" t="s">
        <v>71</v>
      </c>
      <c r="V163" s="7">
        <f>A163/(I$5^IF(I163&gt;0,I163,0)*J$5^IF(J163&gt;0,J163,0)*K$5^IF(K163&gt;0,K163,0)*L$5^IF(L163&gt;0,L163,0)*M$5^IF(M163&gt;0,M163,0)*N$5^IF(N163&gt;0,N163,0)*O$5^IF(O163&gt;0,O163,0)*P$5^IF(P163&gt;0,P163,0)*Q$5^IF(Q163&gt;0,Q163,0)*R$5^IF(R163&gt;0,R163,0)*S$5^IF(S163&gt;0,S163,0))</f>
        <v>1</v>
      </c>
      <c r="W163" s="7">
        <f>B163/(I$5^IF(I163&lt;0,-I163,0)*J$5^IF(J163&lt;0,-J163,0)*K$5^IF(K163&lt;0,-K163,0)*L$5^IF(L163&lt;0,-L163,0)*M$5^IF(M163&lt;0,-M163,0)*N$5^IF(N163&lt;0,-N163,0)*O$5^IF(O163&lt;0,-O163,0)*P$5^IF(P163&lt;0,-P163,0)*Q$5^IF(Q163&lt;0,-Q163,0)*R$5^IF(R163&lt;0,-R163,0)*S$5^IF(S163&lt;0,-S163,0))</f>
        <v>1</v>
      </c>
      <c r="X163" s="7">
        <f>K$5^IF(K163&gt;0,K163,0)*L$5^IF(L163&gt;0,L163,0)*M$5^IF(M163&gt;0,M163,0)*N$5^IF(N163&gt;0,N163,0)*O$5^IF(O163&gt;0,O163,0)*P$5^IF(P163&gt;0,P163,0)*Q$5^IF(Q163&gt;0,Q163,0)*R$5^IF(R163&gt;0,R163,0)*S$5^IF(S163&gt;0,S163,0)</f>
        <v>65</v>
      </c>
      <c r="Y163">
        <f>K$5^IF(K163&lt;0,-K163,0)*L$5^IF(L163&lt;0,-L163,0)*M$5^IF(M163&lt;0,-M163,0)*N$5^IF(N163&lt;0,-N163,0)*O$5^IF(O163&lt;0,-O163,0)*P$5^IF(P163&lt;0,-P163,0)*Q$5^IF(Q163&lt;0,-Q163,0)*R$5^IF(R163&lt;0,-R163,0)*S$5^IF(S163&lt;0,-S163,0)</f>
        <v>7</v>
      </c>
      <c r="Z163" t="str">
        <f>IF(K163&gt;0,K$5&amp;IF(K163&gt;1,"^"&amp;K163,"")&amp;".","")&amp;IF(L163&gt;0,L$5&amp;IF(L163&gt;1,"^"&amp;L163,"")&amp;".","")&amp;IF(M163&gt;0,M$5&amp;IF(M163&gt;1,"^"&amp;M163,"")&amp;".","")&amp;IF(N163&gt;0,N$5&amp;IF(N163&gt;1,"^"&amp;N163,"")&amp;".","")&amp;IF(O163&gt;0,O$5&amp;IF(O163&gt;1,"^"&amp;O163,"")&amp;".","")&amp;IF(P163&gt;0,P$5&amp;IF(P163&gt;1,"^"&amp;P163,"")&amp;".","")&amp;IF(Q163&gt;0,Q$5&amp;IF(Q163&gt;1,"^"&amp;Q163,"")&amp;".","")&amp;IF(R163&gt;0,R$5&amp;IF(R163&gt;1,"^"&amp;R163,"")&amp;".","")&amp;IF(S163&gt;0,S$5&amp;IF(S163&gt;1,"^"&amp;S163,"")&amp;".","")</f>
        <v>5.13.</v>
      </c>
      <c r="AA163" t="str">
        <f>IF(K163&lt;0,K$5&amp;IF(K163&lt;-1,"^"&amp;-K163,"")&amp;".","")&amp;IF(L163&lt;0,L$5&amp;IF(L163&lt;-1,"^"&amp;-L163,"")&amp;".","")&amp;IF(M163&lt;0,M$5&amp;IF(M163&lt;-1,"^"&amp;-M163,"")&amp;".","")&amp;IF(N163&lt;0,N$5&amp;IF(N163&lt;-1,"^"&amp;-N163,"")&amp;".","")&amp;IF(O163&lt;0,O$5&amp;IF(O163&lt;-1,"^"&amp;-O163,"")&amp;".","")&amp;IF(P163&lt;0,P$5&amp;IF(P163&lt;-1,"^"&amp;-P163,"")&amp;".","")&amp;IF(Q163&lt;0,Q$5&amp;IF(Q163&lt;-1,"^"&amp;-Q163,"")&amp;".","")&amp;IF(R163&lt;0,R$5&amp;IF(R163&lt;-1,"^"&amp;-R163,"")&amp;".","")&amp;IF(S163&lt;0,S$5&amp;IF(S163&lt;-1,"^"&amp;-S163,"")&amp;".","")</f>
        <v>7.</v>
      </c>
      <c r="AB163" t="str">
        <f>"[,"&amp;IF(OR(K163:S163),K163,"")&amp;IF(OR(L163:S163)," "&amp;L163,"")&amp;IF(OR(M163:S163)," "&amp;M163,"")&amp;IF(OR(N163:S163),","&amp;N163,"")&amp;IF(OR(O163:S163)," "&amp;O163,"")&amp;IF(OR(P163:S163)," "&amp;P163,"")&amp;IF(OR(Q163:S163),","&amp;Q163,"")&amp;IF(OR(R163:S163)," "&amp;R163,"")&amp;IF(OR(S163:S163)," "&amp;S163,"")&amp;"]"</f>
        <v>[,1 -1 0,1]</v>
      </c>
      <c r="AC163" t="str">
        <f>IF(Y163&gt;X163,IF(X163=1,"",IF(X163&lt;=F$2,X163,LEFT(Z163,LEN(Z163)-1))&amp;":")&amp;IF(Y163=1,"1",IF(Y163&lt;=F$2,Y163,LEFT(AA163,LEN(AA163)-1))),IF(Y163=1,"",IF(Y163&lt;=F$2,Y163,LEFT(AA163,LEN(AA163)-1))&amp;":")&amp;IF(X163=1,"1",IF(X163&lt;=F$2,X163,LEFT(Z163,LEN(Z163)-1))))</f>
        <v>7:65</v>
      </c>
      <c r="AD163" t="str">
        <f>IF(LEN(AC163)&gt;MAX(F$4,LEN(AB163)-3),AB163,IF(Y163&gt;X163,IF(X163=1,"",IF(X163&lt;=F$2,X163,LEFT(Z163,LEN(Z163)-1))&amp;":")&amp;IF(Y163=1,"1",IF(Y163&lt;=F$2,Y163,LEFT(AA163,LEN(AA163)-1))),IF(Y163=1,"",IF(Y163&lt;=F$2,Y163,LEFT(AA163,LEN(AA163)-1))&amp;":")&amp;IF(X163=1,"1",IF(X163&lt;=F$2,X163,LEFT(Z163,LEN(Z163)-1)))))</f>
        <v>7:65</v>
      </c>
      <c r="AE163" t="str">
        <f>IF(ISERROR(VLOOKUP(VALUE(AD163),AL$32:AM$41,2,FALSE)),AD163,TEXT(VLOOKUP(VALUE(AD163),AL$32:AM$41,2,FALSE),"0"))</f>
        <v>7:65</v>
      </c>
      <c r="AF163" t="str">
        <f>IF(ISERROR(VLOOKUP(VALUE(AD163),AL$32:AN$41,3,FALSE)),AD163,TEXT(VLOOKUP(VALUE(AD163),AL$32:AN$41,3,FALSE),"0"))</f>
        <v>7:65</v>
      </c>
      <c r="AG163">
        <f ca="1">IF(AND(ABS(J163)&gt;ABS(OFFSET(AI$5,MATCH(C163,AL$6:AL$29,1),0)),(ABS(I163)&gt;ROUND(LN(3)/LN(2)*ABS(OFFSET(AI$5,MATCH(C163,AL$6:AL$29,1),0)),0))),1,0)</f>
        <v>0</v>
      </c>
      <c r="AH163" s="21">
        <f>ABS(J163-7*C163/113.685)</f>
        <v>5.3314709243938694</v>
      </c>
    </row>
    <row r="164" spans="1:34">
      <c r="A164">
        <v>4096</v>
      </c>
      <c r="B164">
        <v>3969</v>
      </c>
      <c r="C164" s="6">
        <f t="shared" si="116"/>
        <v>54.528183600199618</v>
      </c>
      <c r="E164" s="1" t="s">
        <v>283</v>
      </c>
      <c r="F164" s="7" t="str">
        <f t="shared" ca="1" si="154"/>
        <v>49-diesis</v>
      </c>
      <c r="G164" s="7" t="str">
        <f t="shared" ca="1" si="155"/>
        <v>49M</v>
      </c>
      <c r="H164" s="2" t="s">
        <v>72</v>
      </c>
      <c r="I164">
        <f t="shared" si="156"/>
        <v>12</v>
      </c>
      <c r="J164">
        <f t="shared" si="157"/>
        <v>-4</v>
      </c>
      <c r="K164">
        <f t="shared" si="158"/>
        <v>0</v>
      </c>
      <c r="L164">
        <f t="shared" si="159"/>
        <v>-2</v>
      </c>
      <c r="M164">
        <f t="shared" si="160"/>
        <v>0</v>
      </c>
      <c r="N164">
        <f t="shared" si="161"/>
        <v>0</v>
      </c>
      <c r="O164">
        <f t="shared" si="162"/>
        <v>0</v>
      </c>
      <c r="P164">
        <f t="shared" si="163"/>
        <v>0</v>
      </c>
      <c r="Q164">
        <f t="shared" si="164"/>
        <v>0</v>
      </c>
      <c r="R164">
        <f t="shared" si="165"/>
        <v>0</v>
      </c>
      <c r="S164">
        <f t="shared" si="166"/>
        <v>0</v>
      </c>
      <c r="T164" t="s">
        <v>71</v>
      </c>
      <c r="V164" s="7">
        <f>A164/(I$5^IF(I164&gt;0,I164,0)*J$5^IF(J164&gt;0,J164,0)*K$5^IF(K164&gt;0,K164,0)*L$5^IF(L164&gt;0,L164,0)*M$5^IF(M164&gt;0,M164,0)*N$5^IF(N164&gt;0,N164,0)*O$5^IF(O164&gt;0,O164,0)*P$5^IF(P164&gt;0,P164,0)*Q$5^IF(Q164&gt;0,Q164,0)*R$5^IF(R164&gt;0,R164,0)*S$5^IF(S164&gt;0,S164,0))</f>
        <v>1</v>
      </c>
      <c r="W164" s="7">
        <f>B164/(I$5^IF(I164&lt;0,-I164,0)*J$5^IF(J164&lt;0,-J164,0)*K$5^IF(K164&lt;0,-K164,0)*L$5^IF(L164&lt;0,-L164,0)*M$5^IF(M164&lt;0,-M164,0)*N$5^IF(N164&lt;0,-N164,0)*O$5^IF(O164&lt;0,-O164,0)*P$5^IF(P164&lt;0,-P164,0)*Q$5^IF(Q164&lt;0,-Q164,0)*R$5^IF(R164&lt;0,-R164,0)*S$5^IF(S164&lt;0,-S164,0))</f>
        <v>1</v>
      </c>
      <c r="X164" s="7">
        <f t="shared" si="170"/>
        <v>1</v>
      </c>
      <c r="Y164">
        <f t="shared" si="171"/>
        <v>49</v>
      </c>
      <c r="Z164" t="str">
        <f t="shared" si="172"/>
        <v/>
      </c>
      <c r="AA164" t="str">
        <f t="shared" si="173"/>
        <v>7^2.</v>
      </c>
      <c r="AB164" t="str">
        <f t="shared" si="174"/>
        <v>[,0 -2]</v>
      </c>
      <c r="AC164" t="str">
        <f t="shared" si="123"/>
        <v>49</v>
      </c>
      <c r="AD164" t="str">
        <f t="shared" si="124"/>
        <v>49</v>
      </c>
      <c r="AE164" t="str">
        <f t="shared" si="167"/>
        <v>49</v>
      </c>
      <c r="AF164" t="str">
        <f t="shared" si="168"/>
        <v>49</v>
      </c>
      <c r="AG164">
        <f t="shared" ca="1" si="169"/>
        <v>0</v>
      </c>
      <c r="AH164" s="21">
        <f t="shared" si="125"/>
        <v>7.3574991001574297</v>
      </c>
    </row>
    <row r="165" spans="1:34">
      <c r="A165" s="3">
        <v>32</v>
      </c>
      <c r="B165" s="3">
        <v>31</v>
      </c>
      <c r="C165" s="6">
        <f t="shared" si="116"/>
        <v>54.964427535749699</v>
      </c>
      <c r="D165" s="3" t="s">
        <v>139</v>
      </c>
      <c r="E165" s="16" t="s">
        <v>410</v>
      </c>
      <c r="F165" s="7" t="str">
        <f t="shared" ca="1" si="154"/>
        <v>31-diesis</v>
      </c>
      <c r="G165" s="7" t="str">
        <f t="shared" ca="1" si="155"/>
        <v>31M</v>
      </c>
      <c r="H165" s="2" t="s">
        <v>72</v>
      </c>
      <c r="I165">
        <f t="shared" si="156"/>
        <v>5</v>
      </c>
      <c r="J165">
        <f t="shared" si="157"/>
        <v>0</v>
      </c>
      <c r="K165">
        <f t="shared" si="158"/>
        <v>0</v>
      </c>
      <c r="L165">
        <f t="shared" si="159"/>
        <v>0</v>
      </c>
      <c r="M165">
        <f t="shared" si="160"/>
        <v>0</v>
      </c>
      <c r="N165">
        <f t="shared" si="161"/>
        <v>0</v>
      </c>
      <c r="O165">
        <f t="shared" si="162"/>
        <v>0</v>
      </c>
      <c r="P165">
        <f t="shared" si="163"/>
        <v>0</v>
      </c>
      <c r="Q165">
        <f t="shared" si="164"/>
        <v>0</v>
      </c>
      <c r="R165">
        <f t="shared" si="165"/>
        <v>0</v>
      </c>
      <c r="S165">
        <f t="shared" si="166"/>
        <v>-1</v>
      </c>
      <c r="T165" t="s">
        <v>71</v>
      </c>
      <c r="V165" s="7">
        <f t="shared" si="95"/>
        <v>1</v>
      </c>
      <c r="W165" s="7">
        <f t="shared" si="96"/>
        <v>1</v>
      </c>
      <c r="X165" s="7">
        <f t="shared" si="170"/>
        <v>1</v>
      </c>
      <c r="Y165">
        <f t="shared" si="171"/>
        <v>31</v>
      </c>
      <c r="Z165" t="str">
        <f t="shared" si="172"/>
        <v/>
      </c>
      <c r="AA165" t="str">
        <f t="shared" si="173"/>
        <v>31.</v>
      </c>
      <c r="AB165" t="str">
        <f t="shared" si="174"/>
        <v>[,0 0 0,0 0 0,0 0 -1]</v>
      </c>
      <c r="AC165" t="str">
        <f t="shared" si="123"/>
        <v>31</v>
      </c>
      <c r="AD165" t="str">
        <f t="shared" si="124"/>
        <v>31</v>
      </c>
      <c r="AE165" t="str">
        <f t="shared" si="167"/>
        <v>31</v>
      </c>
      <c r="AF165" t="str">
        <f t="shared" si="168"/>
        <v>31</v>
      </c>
      <c r="AG165">
        <f t="shared" ca="1" si="169"/>
        <v>0</v>
      </c>
      <c r="AH165" s="21">
        <f t="shared" si="125"/>
        <v>3.3843602300237317</v>
      </c>
    </row>
    <row r="166" spans="1:34">
      <c r="A166" s="3">
        <v>1082565</v>
      </c>
      <c r="B166" s="3">
        <v>1048576</v>
      </c>
      <c r="C166" s="6">
        <f t="shared" si="116"/>
        <v>55.226664018077486</v>
      </c>
      <c r="E166" s="1" t="s">
        <v>249</v>
      </c>
      <c r="F166" s="7" t="str">
        <f t="shared" ca="1" si="154"/>
        <v>55-diesis</v>
      </c>
      <c r="G166" s="7" t="str">
        <f t="shared" ca="1" si="155"/>
        <v>55M</v>
      </c>
      <c r="H166" s="2" t="s">
        <v>72</v>
      </c>
      <c r="I166">
        <f t="shared" si="156"/>
        <v>-20</v>
      </c>
      <c r="J166">
        <f t="shared" si="157"/>
        <v>9</v>
      </c>
      <c r="K166">
        <f t="shared" si="158"/>
        <v>1</v>
      </c>
      <c r="L166">
        <f t="shared" si="159"/>
        <v>0</v>
      </c>
      <c r="M166">
        <f t="shared" si="160"/>
        <v>1</v>
      </c>
      <c r="N166">
        <f t="shared" si="161"/>
        <v>0</v>
      </c>
      <c r="O166">
        <f t="shared" si="162"/>
        <v>0</v>
      </c>
      <c r="P166">
        <f t="shared" si="163"/>
        <v>0</v>
      </c>
      <c r="Q166">
        <f t="shared" si="164"/>
        <v>0</v>
      </c>
      <c r="R166">
        <f t="shared" si="165"/>
        <v>0</v>
      </c>
      <c r="S166">
        <f t="shared" si="166"/>
        <v>0</v>
      </c>
      <c r="T166" t="s">
        <v>71</v>
      </c>
      <c r="V166" s="7">
        <f t="shared" ref="V166:V207" si="176">A166/(I$5^IF(I166&gt;0,I166,0)*J$5^IF(J166&gt;0,J166,0)*K$5^IF(K166&gt;0,K166,0)*L$5^IF(L166&gt;0,L166,0)*M$5^IF(M166&gt;0,M166,0)*N$5^IF(N166&gt;0,N166,0)*O$5^IF(O166&gt;0,O166,0)*P$5^IF(P166&gt;0,P166,0)*Q$5^IF(Q166&gt;0,Q166,0)*R$5^IF(R166&gt;0,R166,0)*S$5^IF(S166&gt;0,S166,0))</f>
        <v>1</v>
      </c>
      <c r="W166" s="7">
        <f t="shared" ref="W166:W207" si="177">B166/(I$5^IF(I166&lt;0,-I166,0)*J$5^IF(J166&lt;0,-J166,0)*K$5^IF(K166&lt;0,-K166,0)*L$5^IF(L166&lt;0,-L166,0)*M$5^IF(M166&lt;0,-M166,0)*N$5^IF(N166&lt;0,-N166,0)*O$5^IF(O166&lt;0,-O166,0)*P$5^IF(P166&lt;0,-P166,0)*Q$5^IF(Q166&lt;0,-Q166,0)*R$5^IF(R166&lt;0,-R166,0)*S$5^IF(S166&lt;0,-S166,0))</f>
        <v>1</v>
      </c>
      <c r="X166" s="7">
        <f t="shared" si="170"/>
        <v>55</v>
      </c>
      <c r="Y166">
        <f t="shared" si="171"/>
        <v>1</v>
      </c>
      <c r="Z166" t="str">
        <f t="shared" si="172"/>
        <v>5.11.</v>
      </c>
      <c r="AA166" t="str">
        <f t="shared" si="173"/>
        <v/>
      </c>
      <c r="AB166" t="str">
        <f t="shared" si="174"/>
        <v>[,1 0 1]</v>
      </c>
      <c r="AC166" t="str">
        <f t="shared" si="123"/>
        <v>55</v>
      </c>
      <c r="AD166" t="str">
        <f t="shared" si="124"/>
        <v>55</v>
      </c>
      <c r="AE166" t="str">
        <f t="shared" si="167"/>
        <v>55</v>
      </c>
      <c r="AF166" t="str">
        <f t="shared" si="168"/>
        <v>55</v>
      </c>
      <c r="AG166">
        <f t="shared" ca="1" si="169"/>
        <v>0</v>
      </c>
      <c r="AH166" s="21">
        <f t="shared" si="125"/>
        <v>5.5994929135194411</v>
      </c>
    </row>
    <row r="167" spans="1:34">
      <c r="A167" s="3">
        <v>24057</v>
      </c>
      <c r="B167" s="3">
        <v>23296</v>
      </c>
      <c r="C167" s="6">
        <f t="shared" si="116"/>
        <v>55.649380184031799</v>
      </c>
      <c r="E167" s="22" t="s">
        <v>408</v>
      </c>
      <c r="F167" s="7" t="str">
        <f t="shared" ca="1" si="154"/>
        <v>11:91-diesis</v>
      </c>
      <c r="G167" s="7" t="str">
        <f t="shared" ca="1" si="155"/>
        <v>11:91M</v>
      </c>
      <c r="H167" s="2"/>
      <c r="I167">
        <f t="shared" si="156"/>
        <v>-8</v>
      </c>
      <c r="J167">
        <f t="shared" si="157"/>
        <v>7</v>
      </c>
      <c r="K167">
        <f t="shared" si="158"/>
        <v>0</v>
      </c>
      <c r="L167">
        <f t="shared" si="159"/>
        <v>-1</v>
      </c>
      <c r="M167">
        <f t="shared" si="160"/>
        <v>1</v>
      </c>
      <c r="N167">
        <f t="shared" si="161"/>
        <v>-1</v>
      </c>
      <c r="O167">
        <f t="shared" si="162"/>
        <v>0</v>
      </c>
      <c r="P167">
        <f t="shared" si="163"/>
        <v>0</v>
      </c>
      <c r="Q167">
        <f t="shared" si="164"/>
        <v>0</v>
      </c>
      <c r="R167">
        <f t="shared" si="165"/>
        <v>0</v>
      </c>
      <c r="S167">
        <f t="shared" si="166"/>
        <v>0</v>
      </c>
      <c r="V167" s="7">
        <f t="shared" si="176"/>
        <v>1</v>
      </c>
      <c r="W167" s="7">
        <f t="shared" si="177"/>
        <v>1</v>
      </c>
      <c r="X167" s="7">
        <f t="shared" si="170"/>
        <v>11</v>
      </c>
      <c r="Y167">
        <f t="shared" si="171"/>
        <v>91</v>
      </c>
      <c r="Z167" t="str">
        <f t="shared" si="172"/>
        <v>11.</v>
      </c>
      <c r="AA167" t="str">
        <f t="shared" si="173"/>
        <v>7.13.</v>
      </c>
      <c r="AB167" t="str">
        <f t="shared" si="174"/>
        <v>[,0 -1 1,-1]</v>
      </c>
      <c r="AC167" t="str">
        <f t="shared" si="123"/>
        <v>11:91</v>
      </c>
      <c r="AD167" t="str">
        <f t="shared" si="124"/>
        <v>11:91</v>
      </c>
      <c r="AE167" t="str">
        <f t="shared" si="167"/>
        <v>11:91</v>
      </c>
      <c r="AF167" t="str">
        <f t="shared" si="168"/>
        <v>11:91</v>
      </c>
      <c r="AG167">
        <f t="shared" ca="1" si="169"/>
        <v>0</v>
      </c>
      <c r="AH167" s="21">
        <f t="shared" si="125"/>
        <v>3.5734647377558817</v>
      </c>
    </row>
    <row r="168" spans="1:34">
      <c r="A168" s="3">
        <v>595</v>
      </c>
      <c r="B168" s="3">
        <v>576</v>
      </c>
      <c r="C168" s="6">
        <f t="shared" si="116"/>
        <v>56.18502810359238</v>
      </c>
      <c r="E168" s="29" t="s">
        <v>411</v>
      </c>
      <c r="F168" s="7" t="str">
        <f t="shared" ca="1" si="154"/>
        <v>5.7.17-diesis</v>
      </c>
      <c r="G168" s="7" t="str">
        <f t="shared" ca="1" si="155"/>
        <v>5.7.17M</v>
      </c>
      <c r="H168" s="2"/>
      <c r="I168">
        <f t="shared" si="156"/>
        <v>-6</v>
      </c>
      <c r="J168">
        <f t="shared" si="157"/>
        <v>-2</v>
      </c>
      <c r="K168">
        <f t="shared" si="158"/>
        <v>1</v>
      </c>
      <c r="L168">
        <f t="shared" si="159"/>
        <v>1</v>
      </c>
      <c r="M168">
        <f t="shared" si="160"/>
        <v>0</v>
      </c>
      <c r="N168">
        <f t="shared" si="161"/>
        <v>0</v>
      </c>
      <c r="O168">
        <f t="shared" si="162"/>
        <v>1</v>
      </c>
      <c r="P168">
        <f t="shared" si="163"/>
        <v>0</v>
      </c>
      <c r="Q168">
        <f t="shared" si="164"/>
        <v>0</v>
      </c>
      <c r="R168">
        <f t="shared" si="165"/>
        <v>0</v>
      </c>
      <c r="S168">
        <f t="shared" si="166"/>
        <v>0</v>
      </c>
      <c r="V168" s="7">
        <f t="shared" si="176"/>
        <v>1</v>
      </c>
      <c r="W168" s="7">
        <f t="shared" si="177"/>
        <v>1</v>
      </c>
      <c r="X168" s="7">
        <f t="shared" si="170"/>
        <v>595</v>
      </c>
      <c r="Y168">
        <f t="shared" si="171"/>
        <v>1</v>
      </c>
      <c r="Z168" t="str">
        <f t="shared" si="172"/>
        <v>5.7.17.</v>
      </c>
      <c r="AA168" t="str">
        <f t="shared" si="173"/>
        <v/>
      </c>
      <c r="AB168" t="str">
        <f t="shared" si="174"/>
        <v>[,1 1 0,0 1]</v>
      </c>
      <c r="AC168" t="str">
        <f t="shared" si="123"/>
        <v>5.7.17</v>
      </c>
      <c r="AD168" t="str">
        <f t="shared" si="124"/>
        <v>5.7.17</v>
      </c>
      <c r="AE168" t="str">
        <f t="shared" si="167"/>
        <v>5.7.17</v>
      </c>
      <c r="AF168" t="str">
        <f t="shared" si="168"/>
        <v>5.7.17</v>
      </c>
      <c r="AG168">
        <f t="shared" ca="1" si="169"/>
        <v>0</v>
      </c>
      <c r="AH168" s="21">
        <f t="shared" si="125"/>
        <v>5.4595170578805181</v>
      </c>
    </row>
    <row r="169" spans="1:34">
      <c r="A169" s="3">
        <v>405</v>
      </c>
      <c r="B169" s="3">
        <v>392</v>
      </c>
      <c r="C169" s="6">
        <f t="shared" si="116"/>
        <v>56.48190438813451</v>
      </c>
      <c r="E169" s="15" t="s">
        <v>412</v>
      </c>
      <c r="F169" s="7" t="str">
        <f t="shared" ca="1" si="154"/>
        <v>5:49-diesis</v>
      </c>
      <c r="G169" s="7" t="str">
        <f t="shared" ca="1" si="155"/>
        <v>5:49M</v>
      </c>
      <c r="H169" s="2" t="s">
        <v>72</v>
      </c>
      <c r="I169">
        <f t="shared" si="156"/>
        <v>-3</v>
      </c>
      <c r="J169">
        <f t="shared" si="157"/>
        <v>4</v>
      </c>
      <c r="K169">
        <f t="shared" si="158"/>
        <v>1</v>
      </c>
      <c r="L169">
        <f t="shared" si="159"/>
        <v>-2</v>
      </c>
      <c r="M169">
        <f t="shared" si="160"/>
        <v>0</v>
      </c>
      <c r="N169">
        <f t="shared" si="161"/>
        <v>0</v>
      </c>
      <c r="O169">
        <f t="shared" si="162"/>
        <v>0</v>
      </c>
      <c r="P169">
        <f t="shared" si="163"/>
        <v>0</v>
      </c>
      <c r="Q169">
        <f t="shared" si="164"/>
        <v>0</v>
      </c>
      <c r="R169">
        <f t="shared" si="165"/>
        <v>0</v>
      </c>
      <c r="S169">
        <f t="shared" si="166"/>
        <v>0</v>
      </c>
      <c r="T169" t="s">
        <v>71</v>
      </c>
      <c r="V169" s="7">
        <f t="shared" si="176"/>
        <v>1</v>
      </c>
      <c r="W169" s="7">
        <f t="shared" si="177"/>
        <v>1</v>
      </c>
      <c r="X169" s="7">
        <f t="shared" si="170"/>
        <v>5</v>
      </c>
      <c r="Y169">
        <f t="shared" si="171"/>
        <v>49</v>
      </c>
      <c r="Z169" t="str">
        <f t="shared" si="172"/>
        <v>5.</v>
      </c>
      <c r="AA169" t="str">
        <f t="shared" si="173"/>
        <v>7^2.</v>
      </c>
      <c r="AB169" t="str">
        <f t="shared" si="174"/>
        <v>[,1 -2]</v>
      </c>
      <c r="AC169" t="str">
        <f t="shared" si="123"/>
        <v>5:49</v>
      </c>
      <c r="AD169" t="str">
        <f t="shared" si="124"/>
        <v>5:49</v>
      </c>
      <c r="AE169" t="str">
        <f t="shared" si="167"/>
        <v>5:49</v>
      </c>
      <c r="AF169" t="str">
        <f t="shared" si="168"/>
        <v>5:49</v>
      </c>
      <c r="AG169">
        <f t="shared" ca="1" si="169"/>
        <v>0</v>
      </c>
      <c r="AH169" s="21">
        <f t="shared" si="125"/>
        <v>0.52220318672699539</v>
      </c>
    </row>
    <row r="170" spans="1:34">
      <c r="A170" s="3">
        <v>31</v>
      </c>
      <c r="B170" s="3">
        <v>30</v>
      </c>
      <c r="C170" s="6">
        <f t="shared" si="116"/>
        <v>56.766857734027909</v>
      </c>
      <c r="D170" s="3" t="s">
        <v>140</v>
      </c>
      <c r="E170" s="17"/>
      <c r="F170" s="7" t="str">
        <f t="shared" ca="1" si="154"/>
        <v>5:31-diesis</v>
      </c>
      <c r="G170" s="7" t="str">
        <f t="shared" ca="1" si="155"/>
        <v>5:31M</v>
      </c>
      <c r="H170" s="2" t="s">
        <v>72</v>
      </c>
      <c r="I170">
        <f t="shared" si="156"/>
        <v>-1</v>
      </c>
      <c r="J170">
        <f t="shared" si="157"/>
        <v>-1</v>
      </c>
      <c r="K170">
        <f t="shared" si="158"/>
        <v>-1</v>
      </c>
      <c r="L170">
        <f t="shared" si="159"/>
        <v>0</v>
      </c>
      <c r="M170">
        <f t="shared" si="160"/>
        <v>0</v>
      </c>
      <c r="N170">
        <f t="shared" si="161"/>
        <v>0</v>
      </c>
      <c r="O170">
        <f t="shared" si="162"/>
        <v>0</v>
      </c>
      <c r="P170">
        <f t="shared" si="163"/>
        <v>0</v>
      </c>
      <c r="Q170">
        <f t="shared" si="164"/>
        <v>0</v>
      </c>
      <c r="R170">
        <f t="shared" si="165"/>
        <v>0</v>
      </c>
      <c r="S170">
        <f t="shared" si="166"/>
        <v>1</v>
      </c>
      <c r="T170" t="s">
        <v>71</v>
      </c>
      <c r="V170" s="7">
        <f t="shared" si="176"/>
        <v>1</v>
      </c>
      <c r="W170" s="7">
        <f t="shared" si="177"/>
        <v>1</v>
      </c>
      <c r="X170" s="7">
        <f t="shared" si="170"/>
        <v>31</v>
      </c>
      <c r="Y170">
        <f t="shared" si="171"/>
        <v>5</v>
      </c>
      <c r="Z170" t="str">
        <f t="shared" si="172"/>
        <v>31.</v>
      </c>
      <c r="AA170" t="str">
        <f t="shared" si="173"/>
        <v>5.</v>
      </c>
      <c r="AB170" t="str">
        <f t="shared" si="174"/>
        <v>[,-1 0 0,0 0 0,0 0 1]</v>
      </c>
      <c r="AC170" t="str">
        <f t="shared" si="123"/>
        <v>5:31</v>
      </c>
      <c r="AD170" t="str">
        <f t="shared" si="124"/>
        <v>5:31</v>
      </c>
      <c r="AE170" t="str">
        <f t="shared" si="167"/>
        <v>5:31</v>
      </c>
      <c r="AF170" t="str">
        <f t="shared" si="168"/>
        <v>5:31</v>
      </c>
      <c r="AG170">
        <f t="shared" ca="1" si="169"/>
        <v>0</v>
      </c>
      <c r="AH170" s="21">
        <f t="shared" si="125"/>
        <v>4.4953424298561409</v>
      </c>
    </row>
    <row r="171" spans="1:34">
      <c r="A171" s="3">
        <v>1323</v>
      </c>
      <c r="B171" s="3">
        <v>1280</v>
      </c>
      <c r="C171" s="6">
        <f t="shared" si="116"/>
        <v>57.203101669577997</v>
      </c>
      <c r="E171" s="15" t="s">
        <v>413</v>
      </c>
      <c r="F171" s="7" t="str">
        <f t="shared" ca="1" si="154"/>
        <v>5:49-large-diesis</v>
      </c>
      <c r="G171" s="7" t="str">
        <f t="shared" ca="1" si="155"/>
        <v>5:49L</v>
      </c>
      <c r="H171" s="2" t="s">
        <v>72</v>
      </c>
      <c r="I171">
        <f t="shared" si="156"/>
        <v>-8</v>
      </c>
      <c r="J171">
        <f t="shared" si="157"/>
        <v>3</v>
      </c>
      <c r="K171">
        <f t="shared" si="158"/>
        <v>-1</v>
      </c>
      <c r="L171">
        <f t="shared" si="159"/>
        <v>2</v>
      </c>
      <c r="M171">
        <f t="shared" si="160"/>
        <v>0</v>
      </c>
      <c r="N171">
        <f t="shared" si="161"/>
        <v>0</v>
      </c>
      <c r="O171">
        <f t="shared" si="162"/>
        <v>0</v>
      </c>
      <c r="P171">
        <f t="shared" si="163"/>
        <v>0</v>
      </c>
      <c r="Q171">
        <f t="shared" si="164"/>
        <v>0</v>
      </c>
      <c r="R171">
        <f t="shared" si="165"/>
        <v>0</v>
      </c>
      <c r="S171">
        <f t="shared" si="166"/>
        <v>0</v>
      </c>
      <c r="T171" t="s">
        <v>71</v>
      </c>
      <c r="V171" s="7">
        <f t="shared" si="176"/>
        <v>1</v>
      </c>
      <c r="W171" s="7">
        <f t="shared" si="177"/>
        <v>1</v>
      </c>
      <c r="X171" s="7">
        <f t="shared" ref="X171:X210" si="178">K$5^IF(K171&gt;0,K171,0)*L$5^IF(L171&gt;0,L171,0)*M$5^IF(M171&gt;0,M171,0)*N$5^IF(N171&gt;0,N171,0)*O$5^IF(O171&gt;0,O171,0)*P$5^IF(P171&gt;0,P171,0)*Q$5^IF(Q171&gt;0,Q171,0)*R$5^IF(R171&gt;0,R171,0)*S$5^IF(S171&gt;0,S171,0)</f>
        <v>49</v>
      </c>
      <c r="Y171">
        <f t="shared" ref="Y171:Y210" si="179">K$5^IF(K171&lt;0,-K171,0)*L$5^IF(L171&lt;0,-L171,0)*M$5^IF(M171&lt;0,-M171,0)*N$5^IF(N171&lt;0,-N171,0)*O$5^IF(O171&lt;0,-O171,0)*P$5^IF(P171&lt;0,-P171,0)*Q$5^IF(Q171&lt;0,-Q171,0)*R$5^IF(R171&lt;0,-R171,0)*S$5^IF(S171&lt;0,-S171,0)</f>
        <v>5</v>
      </c>
      <c r="Z171" t="str">
        <f t="shared" si="172"/>
        <v>7^2.</v>
      </c>
      <c r="AA171" t="str">
        <f t="shared" ref="AA171:AA210" si="180">IF(K171&lt;0,K$5&amp;IF(K171&lt;-1,"^"&amp;-K171,"")&amp;".","")&amp;IF(L171&lt;0,L$5&amp;IF(L171&lt;-1,"^"&amp;-L171,"")&amp;".","")&amp;IF(M171&lt;0,M$5&amp;IF(M171&lt;-1,"^"&amp;-M171,"")&amp;".","")&amp;IF(N171&lt;0,N$5&amp;IF(N171&lt;-1,"^"&amp;-N171,"")&amp;".","")&amp;IF(O171&lt;0,O$5&amp;IF(O171&lt;-1,"^"&amp;-O171,"")&amp;".","")&amp;IF(P171&lt;0,P$5&amp;IF(P171&lt;-1,"^"&amp;-P171,"")&amp;".","")&amp;IF(Q171&lt;0,Q$5&amp;IF(Q171&lt;-1,"^"&amp;-Q171,"")&amp;".","")&amp;IF(R171&lt;0,R$5&amp;IF(R171&lt;-1,"^"&amp;-R171,"")&amp;".","")&amp;IF(S171&lt;0,S$5&amp;IF(S171&lt;-1,"^"&amp;-S171,"")&amp;".","")</f>
        <v>5.</v>
      </c>
      <c r="AB171" t="str">
        <f t="shared" si="174"/>
        <v>[,-1 2]</v>
      </c>
      <c r="AC171" t="str">
        <f t="shared" si="123"/>
        <v>5:49</v>
      </c>
      <c r="AD171" t="str">
        <f t="shared" si="124"/>
        <v>5:49</v>
      </c>
      <c r="AE171" t="str">
        <f t="shared" si="167"/>
        <v>5:49</v>
      </c>
      <c r="AF171" t="str">
        <f t="shared" si="168"/>
        <v>5:49</v>
      </c>
      <c r="AG171">
        <f t="shared" ca="1" si="169"/>
        <v>0</v>
      </c>
      <c r="AH171" s="21">
        <f t="shared" si="125"/>
        <v>0.52220355972244326</v>
      </c>
    </row>
    <row r="172" spans="1:34">
      <c r="A172" s="3">
        <v>19683</v>
      </c>
      <c r="B172" s="3">
        <v>19040</v>
      </c>
      <c r="C172" s="6">
        <f t="shared" si="116"/>
        <v>57.499977954118599</v>
      </c>
      <c r="E172" s="15" t="s">
        <v>416</v>
      </c>
      <c r="F172" s="7" t="str">
        <f t="shared" ca="1" si="154"/>
        <v>5.7.17-large-diesis</v>
      </c>
      <c r="G172" s="7" t="str">
        <f t="shared" ca="1" si="155"/>
        <v>5.7.17L</v>
      </c>
      <c r="H172" s="2" t="s">
        <v>72</v>
      </c>
      <c r="I172">
        <f t="shared" si="156"/>
        <v>-5</v>
      </c>
      <c r="J172">
        <f t="shared" si="157"/>
        <v>9</v>
      </c>
      <c r="K172">
        <f t="shared" si="158"/>
        <v>-1</v>
      </c>
      <c r="L172">
        <f t="shared" si="159"/>
        <v>-1</v>
      </c>
      <c r="M172">
        <f t="shared" si="160"/>
        <v>0</v>
      </c>
      <c r="N172">
        <f t="shared" si="161"/>
        <v>0</v>
      </c>
      <c r="O172">
        <f t="shared" si="162"/>
        <v>-1</v>
      </c>
      <c r="P172">
        <f t="shared" si="163"/>
        <v>0</v>
      </c>
      <c r="Q172">
        <f t="shared" si="164"/>
        <v>0</v>
      </c>
      <c r="R172">
        <f t="shared" si="165"/>
        <v>0</v>
      </c>
      <c r="S172">
        <f t="shared" si="166"/>
        <v>0</v>
      </c>
      <c r="T172" t="s">
        <v>71</v>
      </c>
      <c r="V172" s="7">
        <f t="shared" si="176"/>
        <v>1</v>
      </c>
      <c r="W172" s="7">
        <f t="shared" si="177"/>
        <v>1</v>
      </c>
      <c r="X172" s="7">
        <f t="shared" si="178"/>
        <v>1</v>
      </c>
      <c r="Y172">
        <f t="shared" si="179"/>
        <v>595</v>
      </c>
      <c r="Z172" t="str">
        <f t="shared" si="172"/>
        <v/>
      </c>
      <c r="AA172" t="str">
        <f t="shared" si="180"/>
        <v>5.7.17.</v>
      </c>
      <c r="AB172" t="str">
        <f t="shared" si="174"/>
        <v>[,-1 -1 0,0 -1]</v>
      </c>
      <c r="AC172" t="str">
        <f t="shared" si="123"/>
        <v>5.7.17</v>
      </c>
      <c r="AD172" t="str">
        <f t="shared" si="124"/>
        <v>5.7.17</v>
      </c>
      <c r="AE172" t="str">
        <f t="shared" si="167"/>
        <v>5.7.17</v>
      </c>
      <c r="AF172" t="str">
        <f t="shared" si="168"/>
        <v>5.7.17</v>
      </c>
      <c r="AG172">
        <f t="shared" ca="1" si="169"/>
        <v>0</v>
      </c>
      <c r="AH172" s="21">
        <f t="shared" si="125"/>
        <v>5.4595166848851635</v>
      </c>
    </row>
    <row r="173" spans="1:34">
      <c r="A173" s="3">
        <v>91</v>
      </c>
      <c r="B173" s="3">
        <v>88</v>
      </c>
      <c r="C173" s="6">
        <f t="shared" si="116"/>
        <v>58.035625873677638</v>
      </c>
      <c r="E173" s="29" t="s">
        <v>415</v>
      </c>
      <c r="F173" s="7" t="str">
        <f t="shared" ca="1" si="154"/>
        <v>11:91-large-diesis</v>
      </c>
      <c r="G173" s="7" t="str">
        <f t="shared" ca="1" si="155"/>
        <v>11:91L</v>
      </c>
      <c r="H173" s="2"/>
      <c r="I173">
        <f t="shared" si="156"/>
        <v>-3</v>
      </c>
      <c r="J173">
        <f t="shared" si="157"/>
        <v>0</v>
      </c>
      <c r="K173">
        <f t="shared" si="158"/>
        <v>0</v>
      </c>
      <c r="L173">
        <f t="shared" si="159"/>
        <v>1</v>
      </c>
      <c r="M173">
        <f t="shared" si="160"/>
        <v>-1</v>
      </c>
      <c r="N173">
        <f t="shared" si="161"/>
        <v>1</v>
      </c>
      <c r="O173">
        <f t="shared" si="162"/>
        <v>0</v>
      </c>
      <c r="P173">
        <f t="shared" si="163"/>
        <v>0</v>
      </c>
      <c r="Q173">
        <f t="shared" si="164"/>
        <v>0</v>
      </c>
      <c r="R173">
        <f t="shared" si="165"/>
        <v>0</v>
      </c>
      <c r="S173">
        <f t="shared" si="166"/>
        <v>0</v>
      </c>
      <c r="V173" s="7">
        <f t="shared" si="176"/>
        <v>1</v>
      </c>
      <c r="W173" s="7">
        <f t="shared" si="177"/>
        <v>1</v>
      </c>
      <c r="X173" s="7">
        <f t="shared" si="178"/>
        <v>91</v>
      </c>
      <c r="Y173">
        <f t="shared" si="179"/>
        <v>11</v>
      </c>
      <c r="Z173" t="str">
        <f t="shared" si="172"/>
        <v>7.13.</v>
      </c>
      <c r="AA173" t="str">
        <f t="shared" si="180"/>
        <v>11.</v>
      </c>
      <c r="AB173" t="str">
        <f t="shared" si="174"/>
        <v>[,0 1 -1,1]</v>
      </c>
      <c r="AC173" t="str">
        <f t="shared" si="123"/>
        <v>11:91</v>
      </c>
      <c r="AD173" t="str">
        <f t="shared" si="124"/>
        <v>11:91</v>
      </c>
      <c r="AE173" t="str">
        <f t="shared" si="167"/>
        <v>11:91</v>
      </c>
      <c r="AF173" t="str">
        <f t="shared" si="168"/>
        <v>11:91</v>
      </c>
      <c r="AG173">
        <f t="shared" ca="1" si="169"/>
        <v>0</v>
      </c>
      <c r="AH173" s="21">
        <f t="shared" si="125"/>
        <v>3.5734651107511408</v>
      </c>
    </row>
    <row r="174" spans="1:34">
      <c r="A174" s="3">
        <v>512</v>
      </c>
      <c r="B174" s="3">
        <v>495</v>
      </c>
      <c r="C174" s="6">
        <f t="shared" si="116"/>
        <v>58.458342039633486</v>
      </c>
      <c r="E174" s="1" t="s">
        <v>250</v>
      </c>
      <c r="F174" s="7" t="str">
        <f t="shared" ca="1" si="154"/>
        <v>55-large-diesis</v>
      </c>
      <c r="G174" s="7" t="str">
        <f t="shared" ca="1" si="155"/>
        <v>55L</v>
      </c>
      <c r="H174" s="2"/>
      <c r="I174">
        <f t="shared" si="156"/>
        <v>9</v>
      </c>
      <c r="J174">
        <f t="shared" si="157"/>
        <v>-2</v>
      </c>
      <c r="K174">
        <f t="shared" si="158"/>
        <v>-1</v>
      </c>
      <c r="L174">
        <f t="shared" si="159"/>
        <v>0</v>
      </c>
      <c r="M174">
        <f t="shared" si="160"/>
        <v>-1</v>
      </c>
      <c r="N174">
        <f t="shared" si="161"/>
        <v>0</v>
      </c>
      <c r="O174">
        <f t="shared" si="162"/>
        <v>0</v>
      </c>
      <c r="P174">
        <f t="shared" si="163"/>
        <v>0</v>
      </c>
      <c r="Q174">
        <f t="shared" si="164"/>
        <v>0</v>
      </c>
      <c r="R174">
        <f t="shared" si="165"/>
        <v>0</v>
      </c>
      <c r="S174">
        <f t="shared" si="166"/>
        <v>0</v>
      </c>
      <c r="V174" s="7">
        <f t="shared" si="176"/>
        <v>1</v>
      </c>
      <c r="W174" s="7">
        <f t="shared" si="177"/>
        <v>1</v>
      </c>
      <c r="X174" s="7">
        <f t="shared" si="178"/>
        <v>1</v>
      </c>
      <c r="Y174">
        <f t="shared" si="179"/>
        <v>55</v>
      </c>
      <c r="Z174" t="str">
        <f t="shared" si="172"/>
        <v/>
      </c>
      <c r="AA174" t="str">
        <f t="shared" si="180"/>
        <v>5.11.</v>
      </c>
      <c r="AB174" t="str">
        <f t="shared" si="174"/>
        <v>[,-1 0 -1]</v>
      </c>
      <c r="AC174" t="str">
        <f t="shared" si="123"/>
        <v>55</v>
      </c>
      <c r="AD174" t="str">
        <f t="shared" si="124"/>
        <v>55</v>
      </c>
      <c r="AE174" t="str">
        <f t="shared" si="167"/>
        <v>55</v>
      </c>
      <c r="AF174" t="str">
        <f t="shared" si="168"/>
        <v>55</v>
      </c>
      <c r="AG174">
        <f t="shared" ca="1" si="169"/>
        <v>0</v>
      </c>
      <c r="AH174" s="21">
        <f t="shared" si="125"/>
        <v>5.5994932865147948</v>
      </c>
    </row>
    <row r="175" spans="1:34">
      <c r="A175" s="3">
        <v>67797</v>
      </c>
      <c r="B175" s="3">
        <v>65536</v>
      </c>
      <c r="C175" s="6">
        <f t="shared" si="116"/>
        <v>58.720578521963581</v>
      </c>
      <c r="E175" s="15" t="s">
        <v>414</v>
      </c>
      <c r="F175" s="7" t="str">
        <f t="shared" ca="1" si="154"/>
        <v>31-large-diesis</v>
      </c>
      <c r="G175" s="7" t="str">
        <f t="shared" ca="1" si="155"/>
        <v>31L</v>
      </c>
      <c r="H175" s="2"/>
      <c r="I175">
        <f t="shared" si="156"/>
        <v>-16</v>
      </c>
      <c r="J175">
        <f t="shared" si="157"/>
        <v>7</v>
      </c>
      <c r="K175">
        <f t="shared" si="158"/>
        <v>0</v>
      </c>
      <c r="L175">
        <f t="shared" si="159"/>
        <v>0</v>
      </c>
      <c r="M175">
        <f t="shared" si="160"/>
        <v>0</v>
      </c>
      <c r="N175">
        <f t="shared" si="161"/>
        <v>0</v>
      </c>
      <c r="O175">
        <f t="shared" si="162"/>
        <v>0</v>
      </c>
      <c r="P175">
        <f t="shared" si="163"/>
        <v>0</v>
      </c>
      <c r="Q175">
        <f t="shared" si="164"/>
        <v>0</v>
      </c>
      <c r="R175">
        <f t="shared" si="165"/>
        <v>0</v>
      </c>
      <c r="S175">
        <f t="shared" si="166"/>
        <v>1</v>
      </c>
      <c r="V175" s="7">
        <f t="shared" si="176"/>
        <v>1</v>
      </c>
      <c r="W175" s="7">
        <f t="shared" si="177"/>
        <v>1</v>
      </c>
      <c r="X175" s="7">
        <f t="shared" si="178"/>
        <v>31</v>
      </c>
      <c r="Y175">
        <f t="shared" si="179"/>
        <v>1</v>
      </c>
      <c r="Z175" t="str">
        <f t="shared" si="172"/>
        <v>31.</v>
      </c>
      <c r="AA175" t="str">
        <f t="shared" si="180"/>
        <v/>
      </c>
      <c r="AB175" t="str">
        <f t="shared" si="174"/>
        <v>[,0 0 0,0 0 0,0 0 1]</v>
      </c>
      <c r="AC175" t="str">
        <f t="shared" si="123"/>
        <v>31</v>
      </c>
      <c r="AD175" t="str">
        <f t="shared" si="124"/>
        <v>31</v>
      </c>
      <c r="AE175" t="str">
        <f t="shared" si="167"/>
        <v>31</v>
      </c>
      <c r="AF175" t="str">
        <f t="shared" si="168"/>
        <v>31</v>
      </c>
      <c r="AG175">
        <f t="shared" ca="1" si="169"/>
        <v>0</v>
      </c>
      <c r="AH175" s="21">
        <f t="shared" si="125"/>
        <v>3.3843598570282354</v>
      </c>
    </row>
    <row r="176" spans="1:34">
      <c r="A176" s="3">
        <v>8680203</v>
      </c>
      <c r="B176" s="3">
        <v>8388608</v>
      </c>
      <c r="C176" s="6">
        <f t="shared" si="116"/>
        <v>59.156822457509818</v>
      </c>
      <c r="E176" s="1" t="s">
        <v>251</v>
      </c>
      <c r="F176" s="7" t="str">
        <f t="shared" ca="1" si="154"/>
        <v>49-large-diesis</v>
      </c>
      <c r="G176" s="7" t="str">
        <f t="shared" ca="1" si="155"/>
        <v>49L</v>
      </c>
      <c r="H176" s="2" t="s">
        <v>72</v>
      </c>
      <c r="I176">
        <f t="shared" si="156"/>
        <v>-23</v>
      </c>
      <c r="J176">
        <f t="shared" si="157"/>
        <v>11</v>
      </c>
      <c r="K176">
        <f t="shared" si="158"/>
        <v>0</v>
      </c>
      <c r="L176">
        <f t="shared" si="159"/>
        <v>2</v>
      </c>
      <c r="M176">
        <f t="shared" si="160"/>
        <v>0</v>
      </c>
      <c r="N176">
        <f t="shared" si="161"/>
        <v>0</v>
      </c>
      <c r="O176">
        <f t="shared" si="162"/>
        <v>0</v>
      </c>
      <c r="P176">
        <f t="shared" si="163"/>
        <v>0</v>
      </c>
      <c r="Q176">
        <f t="shared" si="164"/>
        <v>0</v>
      </c>
      <c r="R176">
        <f t="shared" si="165"/>
        <v>0</v>
      </c>
      <c r="S176">
        <f t="shared" si="166"/>
        <v>0</v>
      </c>
      <c r="T176" t="s">
        <v>71</v>
      </c>
      <c r="V176" s="7">
        <f t="shared" si="176"/>
        <v>1</v>
      </c>
      <c r="W176" s="7">
        <f t="shared" si="177"/>
        <v>1</v>
      </c>
      <c r="X176" s="7">
        <f t="shared" si="178"/>
        <v>49</v>
      </c>
      <c r="Y176">
        <f t="shared" si="179"/>
        <v>1</v>
      </c>
      <c r="Z176" t="str">
        <f t="shared" si="172"/>
        <v>7^2.</v>
      </c>
      <c r="AA176" t="str">
        <f t="shared" si="180"/>
        <v/>
      </c>
      <c r="AB176" t="str">
        <f t="shared" si="174"/>
        <v>[,0 2]</v>
      </c>
      <c r="AC176" t="str">
        <f t="shared" si="123"/>
        <v>49</v>
      </c>
      <c r="AD176" t="str">
        <f t="shared" si="124"/>
        <v>49</v>
      </c>
      <c r="AE176" t="str">
        <f t="shared" si="167"/>
        <v>49</v>
      </c>
      <c r="AF176" t="str">
        <f t="shared" si="168"/>
        <v>49</v>
      </c>
      <c r="AG176">
        <f t="shared" ca="1" si="169"/>
        <v>0</v>
      </c>
      <c r="AH176" s="21">
        <f t="shared" si="125"/>
        <v>7.3574987271621701</v>
      </c>
    </row>
    <row r="177" spans="1:34">
      <c r="A177" s="3">
        <v>137781</v>
      </c>
      <c r="B177" s="3">
        <v>133120</v>
      </c>
      <c r="C177" s="6">
        <f t="shared" si="116"/>
        <v>59.579538623467201</v>
      </c>
      <c r="E177" s="15" t="s">
        <v>417</v>
      </c>
      <c r="F177" s="7" t="str">
        <f t="shared" ca="1" si="154"/>
        <v>7:65-large-diesis</v>
      </c>
      <c r="G177" s="7" t="str">
        <f t="shared" ca="1" si="155"/>
        <v>7:65L</v>
      </c>
      <c r="H177" s="2"/>
      <c r="I177">
        <f t="shared" si="156"/>
        <v>-11</v>
      </c>
      <c r="J177">
        <f t="shared" si="157"/>
        <v>9</v>
      </c>
      <c r="K177">
        <f t="shared" si="158"/>
        <v>-1</v>
      </c>
      <c r="L177">
        <f t="shared" si="159"/>
        <v>1</v>
      </c>
      <c r="M177">
        <f t="shared" si="160"/>
        <v>0</v>
      </c>
      <c r="N177">
        <f t="shared" si="161"/>
        <v>-1</v>
      </c>
      <c r="O177">
        <f t="shared" si="162"/>
        <v>0</v>
      </c>
      <c r="P177">
        <f t="shared" si="163"/>
        <v>0</v>
      </c>
      <c r="Q177">
        <f t="shared" si="164"/>
        <v>0</v>
      </c>
      <c r="R177">
        <f t="shared" si="165"/>
        <v>0</v>
      </c>
      <c r="S177">
        <f t="shared" si="166"/>
        <v>0</v>
      </c>
      <c r="V177" s="7">
        <f t="shared" si="176"/>
        <v>1</v>
      </c>
      <c r="W177" s="7">
        <f t="shared" si="177"/>
        <v>1</v>
      </c>
      <c r="X177" s="7">
        <f t="shared" si="178"/>
        <v>7</v>
      </c>
      <c r="Y177">
        <f t="shared" si="179"/>
        <v>65</v>
      </c>
      <c r="Z177" t="str">
        <f t="shared" si="172"/>
        <v>7.</v>
      </c>
      <c r="AA177" t="str">
        <f t="shared" si="180"/>
        <v>5.13.</v>
      </c>
      <c r="AB177" t="str">
        <f t="shared" si="174"/>
        <v>[,-1 1 0,-1]</v>
      </c>
      <c r="AC177" t="str">
        <f t="shared" si="123"/>
        <v>7:65</v>
      </c>
      <c r="AD177" t="str">
        <f t="shared" si="124"/>
        <v>7:65</v>
      </c>
      <c r="AE177" t="str">
        <f t="shared" si="167"/>
        <v>7:65</v>
      </c>
      <c r="AF177" t="str">
        <f t="shared" si="168"/>
        <v>7:65</v>
      </c>
      <c r="AG177">
        <f t="shared" ca="1" si="169"/>
        <v>0</v>
      </c>
      <c r="AH177" s="21">
        <f t="shared" si="125"/>
        <v>5.3314705513984215</v>
      </c>
    </row>
    <row r="178" spans="1:34">
      <c r="A178" s="3">
        <v>88</v>
      </c>
      <c r="B178" s="3">
        <v>85</v>
      </c>
      <c r="C178" s="6">
        <f t="shared" si="116"/>
        <v>60.048818999514907</v>
      </c>
      <c r="E178" s="15" t="s">
        <v>418</v>
      </c>
      <c r="F178" s="7" t="str">
        <f t="shared" ca="1" si="154"/>
        <v>11:85-large-diesis</v>
      </c>
      <c r="G178" s="7" t="str">
        <f t="shared" ca="1" si="155"/>
        <v>11:85L</v>
      </c>
      <c r="H178" s="2"/>
      <c r="I178">
        <f t="shared" si="156"/>
        <v>3</v>
      </c>
      <c r="J178">
        <f t="shared" si="157"/>
        <v>0</v>
      </c>
      <c r="K178">
        <f t="shared" si="158"/>
        <v>-1</v>
      </c>
      <c r="L178">
        <f t="shared" si="159"/>
        <v>0</v>
      </c>
      <c r="M178">
        <f t="shared" si="160"/>
        <v>1</v>
      </c>
      <c r="N178">
        <f t="shared" si="161"/>
        <v>0</v>
      </c>
      <c r="O178">
        <f t="shared" si="162"/>
        <v>-1</v>
      </c>
      <c r="P178">
        <f t="shared" si="163"/>
        <v>0</v>
      </c>
      <c r="Q178">
        <f t="shared" si="164"/>
        <v>0</v>
      </c>
      <c r="R178">
        <f t="shared" si="165"/>
        <v>0</v>
      </c>
      <c r="S178">
        <f t="shared" si="166"/>
        <v>0</v>
      </c>
      <c r="V178" s="7">
        <f t="shared" si="176"/>
        <v>1</v>
      </c>
      <c r="W178" s="7">
        <f t="shared" si="177"/>
        <v>1</v>
      </c>
      <c r="X178" s="7">
        <f t="shared" si="178"/>
        <v>11</v>
      </c>
      <c r="Y178">
        <f t="shared" si="179"/>
        <v>85</v>
      </c>
      <c r="Z178" t="str">
        <f t="shared" si="172"/>
        <v>11.</v>
      </c>
      <c r="AA178" t="str">
        <f t="shared" si="180"/>
        <v>5.17.</v>
      </c>
      <c r="AB178" t="str">
        <f t="shared" si="174"/>
        <v>[,-1 0 1,0 -1]</v>
      </c>
      <c r="AC178" t="str">
        <f t="shared" si="123"/>
        <v>11:85</v>
      </c>
      <c r="AD178" t="str">
        <f t="shared" si="124"/>
        <v>11:85</v>
      </c>
      <c r="AE178" t="str">
        <f t="shared" si="167"/>
        <v>11:85</v>
      </c>
      <c r="AF178" t="str">
        <f t="shared" si="168"/>
        <v>11:85</v>
      </c>
      <c r="AG178">
        <f t="shared" ca="1" si="169"/>
        <v>0</v>
      </c>
      <c r="AH178" s="21">
        <f t="shared" si="125"/>
        <v>3.697424752576016</v>
      </c>
    </row>
    <row r="179" spans="1:34">
      <c r="A179" s="3">
        <v>729</v>
      </c>
      <c r="B179" s="3">
        <v>704</v>
      </c>
      <c r="C179" s="6">
        <f t="shared" si="116"/>
        <v>60.412062827568384</v>
      </c>
      <c r="D179" s="3" t="s">
        <v>141</v>
      </c>
      <c r="E179" s="1" t="s">
        <v>252</v>
      </c>
      <c r="F179" s="7" t="str">
        <f t="shared" ca="1" si="154"/>
        <v>undecimal large-diesis</v>
      </c>
      <c r="G179" s="7" t="str">
        <f t="shared" ca="1" si="155"/>
        <v>11L</v>
      </c>
      <c r="H179" s="2" t="s">
        <v>72</v>
      </c>
      <c r="I179">
        <f t="shared" si="156"/>
        <v>-6</v>
      </c>
      <c r="J179">
        <f t="shared" si="157"/>
        <v>6</v>
      </c>
      <c r="K179">
        <f t="shared" si="158"/>
        <v>0</v>
      </c>
      <c r="L179">
        <f t="shared" si="159"/>
        <v>0</v>
      </c>
      <c r="M179">
        <f t="shared" si="160"/>
        <v>-1</v>
      </c>
      <c r="N179">
        <f t="shared" si="161"/>
        <v>0</v>
      </c>
      <c r="O179">
        <f t="shared" si="162"/>
        <v>0</v>
      </c>
      <c r="P179">
        <f t="shared" si="163"/>
        <v>0</v>
      </c>
      <c r="Q179">
        <f t="shared" si="164"/>
        <v>0</v>
      </c>
      <c r="R179">
        <f t="shared" si="165"/>
        <v>0</v>
      </c>
      <c r="S179">
        <f t="shared" si="166"/>
        <v>0</v>
      </c>
      <c r="T179" t="s">
        <v>71</v>
      </c>
      <c r="V179" s="7">
        <f t="shared" si="176"/>
        <v>1</v>
      </c>
      <c r="W179" s="7">
        <f t="shared" si="177"/>
        <v>1</v>
      </c>
      <c r="X179" s="7">
        <f t="shared" si="178"/>
        <v>1</v>
      </c>
      <c r="Y179">
        <f t="shared" si="179"/>
        <v>11</v>
      </c>
      <c r="Z179" t="str">
        <f t="shared" si="172"/>
        <v/>
      </c>
      <c r="AA179" t="str">
        <f t="shared" si="180"/>
        <v>11.</v>
      </c>
      <c r="AB179" t="str">
        <f t="shared" si="174"/>
        <v>[,0 0 -1]</v>
      </c>
      <c r="AC179" t="str">
        <f t="shared" si="123"/>
        <v>11</v>
      </c>
      <c r="AD179" t="str">
        <f t="shared" si="124"/>
        <v>11</v>
      </c>
      <c r="AE179" t="str">
        <f t="shared" si="167"/>
        <v>undecimal</v>
      </c>
      <c r="AF179" t="str">
        <f t="shared" si="168"/>
        <v>11</v>
      </c>
      <c r="AG179">
        <f t="shared" ca="1" si="169"/>
        <v>0</v>
      </c>
      <c r="AH179" s="21">
        <f t="shared" si="125"/>
        <v>2.2802090003696294</v>
      </c>
    </row>
    <row r="180" spans="1:34">
      <c r="A180" s="3">
        <v>7425</v>
      </c>
      <c r="B180" s="3">
        <v>7168</v>
      </c>
      <c r="C180" s="6">
        <f t="shared" si="116"/>
        <v>60.984466221465716</v>
      </c>
      <c r="E180" s="15" t="s">
        <v>419</v>
      </c>
      <c r="F180" s="7" t="str">
        <f t="shared" ca="1" si="154"/>
        <v>7:275-large-diesis</v>
      </c>
      <c r="G180" s="7" t="str">
        <f t="shared" ca="1" si="155"/>
        <v>7:275L</v>
      </c>
      <c r="H180" s="2"/>
      <c r="I180">
        <f t="shared" si="156"/>
        <v>-10</v>
      </c>
      <c r="J180">
        <f t="shared" si="157"/>
        <v>3</v>
      </c>
      <c r="K180">
        <f t="shared" si="158"/>
        <v>2</v>
      </c>
      <c r="L180">
        <f t="shared" si="159"/>
        <v>-1</v>
      </c>
      <c r="M180">
        <f t="shared" si="160"/>
        <v>1</v>
      </c>
      <c r="N180">
        <f t="shared" si="161"/>
        <v>0</v>
      </c>
      <c r="O180">
        <f t="shared" si="162"/>
        <v>0</v>
      </c>
      <c r="P180">
        <f t="shared" si="163"/>
        <v>0</v>
      </c>
      <c r="Q180">
        <f t="shared" si="164"/>
        <v>0</v>
      </c>
      <c r="R180">
        <f t="shared" si="165"/>
        <v>0</v>
      </c>
      <c r="S180">
        <f t="shared" si="166"/>
        <v>0</v>
      </c>
      <c r="V180" s="7">
        <f t="shared" si="176"/>
        <v>1</v>
      </c>
      <c r="W180" s="7">
        <f t="shared" si="177"/>
        <v>1</v>
      </c>
      <c r="X180" s="7">
        <f t="shared" si="178"/>
        <v>275</v>
      </c>
      <c r="Y180">
        <f t="shared" si="179"/>
        <v>7</v>
      </c>
      <c r="Z180" t="str">
        <f t="shared" si="172"/>
        <v>5^2.11.</v>
      </c>
      <c r="AA180" t="str">
        <f t="shared" si="180"/>
        <v>7.</v>
      </c>
      <c r="AB180" t="str">
        <f t="shared" si="174"/>
        <v>[,2 -1 1]</v>
      </c>
      <c r="AC180" t="str">
        <f t="shared" si="123"/>
        <v>7:275</v>
      </c>
      <c r="AD180" t="str">
        <f t="shared" si="124"/>
        <v>7:275</v>
      </c>
      <c r="AE180" t="str">
        <f t="shared" si="167"/>
        <v>7:275</v>
      </c>
      <c r="AF180" t="str">
        <f t="shared" si="168"/>
        <v>7:275</v>
      </c>
      <c r="AG180">
        <f t="shared" ca="1" si="169"/>
        <v>0</v>
      </c>
      <c r="AH180" s="21">
        <f t="shared" si="125"/>
        <v>0.75503596384976035</v>
      </c>
    </row>
    <row r="181" spans="1:34">
      <c r="A181">
        <v>1358127</v>
      </c>
      <c r="B181">
        <v>1310720</v>
      </c>
      <c r="C181" s="6">
        <f t="shared" si="116"/>
        <v>61.510642057452628</v>
      </c>
      <c r="E181" s="15" t="s">
        <v>420</v>
      </c>
      <c r="F181" s="7" t="str">
        <f t="shared" ca="1" si="154"/>
        <v>5:23-large-diesis</v>
      </c>
      <c r="G181" s="7" t="str">
        <f t="shared" ca="1" si="155"/>
        <v>5:23L</v>
      </c>
      <c r="H181" s="2" t="s">
        <v>72</v>
      </c>
      <c r="I181">
        <f t="shared" si="156"/>
        <v>-18</v>
      </c>
      <c r="J181">
        <f t="shared" si="157"/>
        <v>10</v>
      </c>
      <c r="K181">
        <f t="shared" si="158"/>
        <v>-1</v>
      </c>
      <c r="L181">
        <f t="shared" si="159"/>
        <v>0</v>
      </c>
      <c r="M181">
        <f t="shared" si="160"/>
        <v>0</v>
      </c>
      <c r="N181">
        <f t="shared" si="161"/>
        <v>0</v>
      </c>
      <c r="O181">
        <f t="shared" si="162"/>
        <v>0</v>
      </c>
      <c r="P181">
        <f t="shared" si="163"/>
        <v>0</v>
      </c>
      <c r="Q181">
        <f t="shared" si="164"/>
        <v>1</v>
      </c>
      <c r="R181">
        <f t="shared" si="165"/>
        <v>0</v>
      </c>
      <c r="S181">
        <f t="shared" si="166"/>
        <v>0</v>
      </c>
      <c r="T181" t="s">
        <v>71</v>
      </c>
      <c r="V181" s="7">
        <f t="shared" si="176"/>
        <v>1</v>
      </c>
      <c r="W181" s="7">
        <f t="shared" si="177"/>
        <v>1</v>
      </c>
      <c r="X181" s="7">
        <f t="shared" si="178"/>
        <v>23</v>
      </c>
      <c r="Y181">
        <f t="shared" si="179"/>
        <v>5</v>
      </c>
      <c r="Z181" t="str">
        <f t="shared" ref="Z181:Z214" si="181">IF(K181&gt;0,K$5&amp;IF(K181&gt;1,"^"&amp;K181,"")&amp;".","")&amp;IF(L181&gt;0,L$5&amp;IF(L181&gt;1,"^"&amp;L181,"")&amp;".","")&amp;IF(M181&gt;0,M$5&amp;IF(M181&gt;1,"^"&amp;M181,"")&amp;".","")&amp;IF(N181&gt;0,N$5&amp;IF(N181&gt;1,"^"&amp;N181,"")&amp;".","")&amp;IF(O181&gt;0,O$5&amp;IF(O181&gt;1,"^"&amp;O181,"")&amp;".","")&amp;IF(P181&gt;0,P$5&amp;IF(P181&gt;1,"^"&amp;P181,"")&amp;".","")&amp;IF(Q181&gt;0,Q$5&amp;IF(Q181&gt;1,"^"&amp;Q181,"")&amp;".","")&amp;IF(R181&gt;0,R$5&amp;IF(R181&gt;1,"^"&amp;R181,"")&amp;".","")&amp;IF(S181&gt;0,S$5&amp;IF(S181&gt;1,"^"&amp;S181,"")&amp;".","")</f>
        <v>23.</v>
      </c>
      <c r="AA181" t="str">
        <f t="shared" si="180"/>
        <v>5.</v>
      </c>
      <c r="AB181" t="str">
        <f t="shared" ref="AB181:AB214" si="182">"[,"&amp;IF(OR(K181:S181),K181,"")&amp;IF(OR(L181:S181)," "&amp;L181,"")&amp;IF(OR(M181:S181)," "&amp;M181,"")&amp;IF(OR(N181:S181),","&amp;N181,"")&amp;IF(OR(O181:S181)," "&amp;O181,"")&amp;IF(OR(P181:S181)," "&amp;P181,"")&amp;IF(OR(Q181:S181),","&amp;Q181,"")&amp;IF(OR(R181:S181)," "&amp;R181,"")&amp;IF(OR(S181:S181)," "&amp;S181,"")&amp;"]"</f>
        <v>[,-1 0 0,0 0 0,1]</v>
      </c>
      <c r="AC181" t="str">
        <f t="shared" si="123"/>
        <v>5:23</v>
      </c>
      <c r="AD181" t="str">
        <f t="shared" si="124"/>
        <v>5:23</v>
      </c>
      <c r="AE181" t="str">
        <f t="shared" si="167"/>
        <v>5:23</v>
      </c>
      <c r="AF181" t="str">
        <f t="shared" si="168"/>
        <v>5:23</v>
      </c>
      <c r="AG181">
        <f t="shared" ca="1" si="169"/>
        <v>0</v>
      </c>
      <c r="AH181" s="21">
        <f t="shared" si="125"/>
        <v>6.2125654712392278</v>
      </c>
    </row>
    <row r="182" spans="1:34">
      <c r="A182" s="3">
        <v>72171</v>
      </c>
      <c r="B182" s="3">
        <v>69632</v>
      </c>
      <c r="C182" s="6">
        <f t="shared" si="116"/>
        <v>62.002539787449798</v>
      </c>
      <c r="E182" s="22" t="s">
        <v>418</v>
      </c>
      <c r="F182" s="7" t="str">
        <f t="shared" ca="1" si="154"/>
        <v>11:17-large-diesis</v>
      </c>
      <c r="G182" s="7" t="str">
        <f t="shared" ca="1" si="155"/>
        <v>11:17L</v>
      </c>
      <c r="H182" s="2"/>
      <c r="I182">
        <f t="shared" si="156"/>
        <v>-12</v>
      </c>
      <c r="J182">
        <f t="shared" si="157"/>
        <v>8</v>
      </c>
      <c r="K182">
        <f t="shared" si="158"/>
        <v>0</v>
      </c>
      <c r="L182">
        <f t="shared" si="159"/>
        <v>0</v>
      </c>
      <c r="M182">
        <f t="shared" si="160"/>
        <v>1</v>
      </c>
      <c r="N182">
        <f t="shared" si="161"/>
        <v>0</v>
      </c>
      <c r="O182">
        <f t="shared" si="162"/>
        <v>-1</v>
      </c>
      <c r="P182">
        <f t="shared" si="163"/>
        <v>0</v>
      </c>
      <c r="Q182">
        <f t="shared" si="164"/>
        <v>0</v>
      </c>
      <c r="R182">
        <f t="shared" si="165"/>
        <v>0</v>
      </c>
      <c r="S182">
        <f t="shared" si="166"/>
        <v>0</v>
      </c>
      <c r="V182" s="7">
        <f t="shared" si="176"/>
        <v>1</v>
      </c>
      <c r="W182" s="7">
        <f t="shared" si="177"/>
        <v>1</v>
      </c>
      <c r="X182" s="7">
        <f t="shared" si="178"/>
        <v>11</v>
      </c>
      <c r="Y182">
        <f t="shared" si="179"/>
        <v>17</v>
      </c>
      <c r="Z182" t="str">
        <f t="shared" si="181"/>
        <v>11.</v>
      </c>
      <c r="AA182" t="str">
        <f t="shared" si="180"/>
        <v>17.</v>
      </c>
      <c r="AB182" t="str">
        <f t="shared" si="182"/>
        <v>[,0 0 1,0 -1]</v>
      </c>
      <c r="AC182" t="str">
        <f t="shared" si="123"/>
        <v>11:17</v>
      </c>
      <c r="AD182" t="str">
        <f t="shared" si="124"/>
        <v>11:17</v>
      </c>
      <c r="AE182" t="str">
        <f t="shared" si="167"/>
        <v>11:17</v>
      </c>
      <c r="AF182" t="str">
        <f t="shared" si="168"/>
        <v>11:17</v>
      </c>
      <c r="AG182">
        <f t="shared" ca="1" si="169"/>
        <v>0</v>
      </c>
      <c r="AH182" s="21">
        <f t="shared" si="125"/>
        <v>4.1822775343084082</v>
      </c>
    </row>
    <row r="183" spans="1:34">
      <c r="A183">
        <v>23914845</v>
      </c>
      <c r="B183">
        <v>23068672</v>
      </c>
      <c r="C183" s="6">
        <f t="shared" si="116"/>
        <v>62.365783615501741</v>
      </c>
      <c r="E183" s="1" t="s">
        <v>253</v>
      </c>
      <c r="F183" s="7" t="str">
        <f t="shared" ca="1" si="154"/>
        <v>5:11-large-diesis</v>
      </c>
      <c r="G183" s="7" t="str">
        <f t="shared" ca="1" si="155"/>
        <v>5:11L</v>
      </c>
      <c r="H183" s="2" t="s">
        <v>72</v>
      </c>
      <c r="I183">
        <f t="shared" si="156"/>
        <v>-21</v>
      </c>
      <c r="J183">
        <f t="shared" si="157"/>
        <v>14</v>
      </c>
      <c r="K183">
        <f t="shared" si="158"/>
        <v>1</v>
      </c>
      <c r="L183">
        <f t="shared" si="159"/>
        <v>0</v>
      </c>
      <c r="M183">
        <f t="shared" si="160"/>
        <v>-1</v>
      </c>
      <c r="N183">
        <f t="shared" si="161"/>
        <v>0</v>
      </c>
      <c r="O183">
        <f t="shared" si="162"/>
        <v>0</v>
      </c>
      <c r="P183">
        <f t="shared" si="163"/>
        <v>0</v>
      </c>
      <c r="Q183">
        <f t="shared" si="164"/>
        <v>0</v>
      </c>
      <c r="R183">
        <f t="shared" si="165"/>
        <v>0</v>
      </c>
      <c r="S183">
        <f t="shared" si="166"/>
        <v>0</v>
      </c>
      <c r="T183" t="s">
        <v>71</v>
      </c>
      <c r="V183" s="7">
        <f t="shared" si="176"/>
        <v>1</v>
      </c>
      <c r="W183" s="7">
        <f t="shared" si="177"/>
        <v>1</v>
      </c>
      <c r="X183" s="7">
        <f t="shared" si="178"/>
        <v>5</v>
      </c>
      <c r="Y183">
        <f t="shared" si="179"/>
        <v>11</v>
      </c>
      <c r="Z183" t="str">
        <f t="shared" si="181"/>
        <v>5.</v>
      </c>
      <c r="AA183" t="str">
        <f t="shared" si="180"/>
        <v>11.</v>
      </c>
      <c r="AB183" t="str">
        <f t="shared" si="182"/>
        <v>[,1 0 -1]</v>
      </c>
      <c r="AC183" t="str">
        <f t="shared" si="123"/>
        <v>5:11</v>
      </c>
      <c r="AD183" t="str">
        <f t="shared" si="124"/>
        <v>5:11</v>
      </c>
      <c r="AE183" t="str">
        <f t="shared" si="167"/>
        <v>5:11</v>
      </c>
      <c r="AF183" t="str">
        <f t="shared" si="168"/>
        <v>5:11</v>
      </c>
      <c r="AG183">
        <f t="shared" ca="1" si="169"/>
        <v>0</v>
      </c>
      <c r="AH183" s="21">
        <f t="shared" si="125"/>
        <v>10.159911287254149</v>
      </c>
    </row>
    <row r="184" spans="1:34">
      <c r="A184" s="3">
        <v>648</v>
      </c>
      <c r="B184" s="3">
        <v>625</v>
      </c>
      <c r="C184" s="6">
        <f t="shared" si="116"/>
        <v>62.565148002210591</v>
      </c>
      <c r="D184" s="3" t="s">
        <v>142</v>
      </c>
      <c r="E184" s="15" t="s">
        <v>421</v>
      </c>
      <c r="F184" s="7" t="str">
        <f t="shared" ca="1" si="154"/>
        <v>5^4-large-diesis</v>
      </c>
      <c r="G184" s="7" t="str">
        <f t="shared" ca="1" si="155"/>
        <v>5^4L</v>
      </c>
      <c r="H184" s="2" t="s">
        <v>72</v>
      </c>
      <c r="I184">
        <f t="shared" si="156"/>
        <v>3</v>
      </c>
      <c r="J184">
        <f t="shared" si="157"/>
        <v>4</v>
      </c>
      <c r="K184">
        <f t="shared" si="158"/>
        <v>-4</v>
      </c>
      <c r="L184">
        <f t="shared" si="159"/>
        <v>0</v>
      </c>
      <c r="M184">
        <f t="shared" si="160"/>
        <v>0</v>
      </c>
      <c r="N184">
        <f t="shared" si="161"/>
        <v>0</v>
      </c>
      <c r="O184">
        <f t="shared" si="162"/>
        <v>0</v>
      </c>
      <c r="P184">
        <f t="shared" si="163"/>
        <v>0</v>
      </c>
      <c r="Q184">
        <f t="shared" si="164"/>
        <v>0</v>
      </c>
      <c r="R184">
        <f t="shared" si="165"/>
        <v>0</v>
      </c>
      <c r="S184">
        <f t="shared" si="166"/>
        <v>0</v>
      </c>
      <c r="T184" t="s">
        <v>71</v>
      </c>
      <c r="V184" s="7">
        <f t="shared" si="176"/>
        <v>1</v>
      </c>
      <c r="W184" s="7">
        <f t="shared" si="177"/>
        <v>1</v>
      </c>
      <c r="X184" s="7">
        <f t="shared" si="178"/>
        <v>1</v>
      </c>
      <c r="Y184">
        <f t="shared" si="179"/>
        <v>625</v>
      </c>
      <c r="Z184" t="str">
        <f t="shared" si="181"/>
        <v/>
      </c>
      <c r="AA184" t="str">
        <f t="shared" si="180"/>
        <v>5^4.</v>
      </c>
      <c r="AB184" t="str">
        <f t="shared" si="182"/>
        <v>[,-4]</v>
      </c>
      <c r="AC184" t="str">
        <f t="shared" si="123"/>
        <v>5^4</v>
      </c>
      <c r="AD184" t="str">
        <f t="shared" si="124"/>
        <v>5^4</v>
      </c>
      <c r="AE184" t="str">
        <f t="shared" si="167"/>
        <v>5^4</v>
      </c>
      <c r="AF184" t="str">
        <f t="shared" si="168"/>
        <v>5^4</v>
      </c>
      <c r="AG184">
        <f t="shared" ca="1" si="169"/>
        <v>0</v>
      </c>
      <c r="AH184" s="21">
        <f t="shared" si="125"/>
        <v>0.14763569498637352</v>
      </c>
    </row>
    <row r="185" spans="1:34">
      <c r="A185" s="3">
        <v>28</v>
      </c>
      <c r="B185" s="3">
        <v>27</v>
      </c>
      <c r="C185" s="6">
        <f t="shared" si="116"/>
        <v>62.96090387296239</v>
      </c>
      <c r="D185" s="3" t="s">
        <v>203</v>
      </c>
      <c r="E185" s="1" t="s">
        <v>254</v>
      </c>
      <c r="F185" s="7" t="str">
        <f t="shared" ca="1" si="154"/>
        <v>septimal large-diesis</v>
      </c>
      <c r="G185" s="7" t="str">
        <f t="shared" ca="1" si="155"/>
        <v>7L</v>
      </c>
      <c r="H185" s="2" t="s">
        <v>72</v>
      </c>
      <c r="I185">
        <f t="shared" si="156"/>
        <v>2</v>
      </c>
      <c r="J185">
        <f t="shared" si="157"/>
        <v>-3</v>
      </c>
      <c r="K185">
        <f t="shared" si="158"/>
        <v>0</v>
      </c>
      <c r="L185">
        <f t="shared" si="159"/>
        <v>1</v>
      </c>
      <c r="M185">
        <f t="shared" si="160"/>
        <v>0</v>
      </c>
      <c r="N185">
        <f t="shared" si="161"/>
        <v>0</v>
      </c>
      <c r="O185">
        <f t="shared" si="162"/>
        <v>0</v>
      </c>
      <c r="P185">
        <f t="shared" si="163"/>
        <v>0</v>
      </c>
      <c r="Q185">
        <f t="shared" si="164"/>
        <v>0</v>
      </c>
      <c r="R185">
        <f t="shared" si="165"/>
        <v>0</v>
      </c>
      <c r="S185">
        <f t="shared" si="166"/>
        <v>0</v>
      </c>
      <c r="T185" t="s">
        <v>71</v>
      </c>
      <c r="V185" s="7">
        <f t="shared" si="176"/>
        <v>1</v>
      </c>
      <c r="W185" s="7">
        <f t="shared" si="177"/>
        <v>1</v>
      </c>
      <c r="X185" s="7">
        <f t="shared" si="178"/>
        <v>7</v>
      </c>
      <c r="Y185">
        <f t="shared" si="179"/>
        <v>1</v>
      </c>
      <c r="Z185" t="str">
        <f t="shared" si="181"/>
        <v>7.</v>
      </c>
      <c r="AA185" t="str">
        <f t="shared" si="180"/>
        <v/>
      </c>
      <c r="AB185" t="str">
        <f t="shared" si="182"/>
        <v>[,0 1]</v>
      </c>
      <c r="AC185" t="str">
        <f t="shared" si="123"/>
        <v>7</v>
      </c>
      <c r="AD185" t="str">
        <f t="shared" si="124"/>
        <v>7</v>
      </c>
      <c r="AE185" t="str">
        <f t="shared" si="167"/>
        <v>septimal</v>
      </c>
      <c r="AF185" t="str">
        <f t="shared" si="168"/>
        <v>7</v>
      </c>
      <c r="AG185">
        <f t="shared" ca="1" si="169"/>
        <v>0</v>
      </c>
      <c r="AH185" s="21">
        <f t="shared" si="125"/>
        <v>6.876732437091408</v>
      </c>
    </row>
    <row r="186" spans="1:34">
      <c r="A186" s="3">
        <v>16384</v>
      </c>
      <c r="B186" s="3">
        <v>15795</v>
      </c>
      <c r="C186" s="6">
        <f t="shared" si="116"/>
        <v>63.383620038917471</v>
      </c>
      <c r="E186" s="15" t="s">
        <v>422</v>
      </c>
      <c r="F186" s="7" t="str">
        <f t="shared" ca="1" si="154"/>
        <v>65-large-diesis</v>
      </c>
      <c r="G186" s="7" t="str">
        <f t="shared" ca="1" si="155"/>
        <v>65L</v>
      </c>
      <c r="H186" s="2" t="s">
        <v>72</v>
      </c>
      <c r="I186">
        <f t="shared" si="156"/>
        <v>14</v>
      </c>
      <c r="J186">
        <f t="shared" si="157"/>
        <v>-5</v>
      </c>
      <c r="K186">
        <f t="shared" si="158"/>
        <v>-1</v>
      </c>
      <c r="L186">
        <f t="shared" si="159"/>
        <v>0</v>
      </c>
      <c r="M186">
        <f t="shared" si="160"/>
        <v>0</v>
      </c>
      <c r="N186">
        <f t="shared" si="161"/>
        <v>-1</v>
      </c>
      <c r="O186">
        <f t="shared" si="162"/>
        <v>0</v>
      </c>
      <c r="P186">
        <f t="shared" si="163"/>
        <v>0</v>
      </c>
      <c r="Q186">
        <f t="shared" si="164"/>
        <v>0</v>
      </c>
      <c r="R186">
        <f t="shared" si="165"/>
        <v>0</v>
      </c>
      <c r="S186">
        <f t="shared" si="166"/>
        <v>0</v>
      </c>
      <c r="T186" t="s">
        <v>71</v>
      </c>
      <c r="V186" s="7">
        <f t="shared" si="176"/>
        <v>1</v>
      </c>
      <c r="W186" s="7">
        <f t="shared" si="177"/>
        <v>1</v>
      </c>
      <c r="X186" s="7">
        <f t="shared" si="178"/>
        <v>1</v>
      </c>
      <c r="Y186">
        <f t="shared" si="179"/>
        <v>65</v>
      </c>
      <c r="Z186" t="str">
        <f t="shared" si="181"/>
        <v/>
      </c>
      <c r="AA186" t="str">
        <f t="shared" si="180"/>
        <v>5.13.</v>
      </c>
      <c r="AB186" t="str">
        <f t="shared" si="182"/>
        <v>[,-1 0 0,-1]</v>
      </c>
      <c r="AC186" t="str">
        <f t="shared" ref="AC186:AC250" si="183">IF(Y186&gt;X186,IF(X186=1,"",IF(X186&lt;=F$2,X186,LEFT(Z186,LEN(Z186)-1))&amp;":")&amp;IF(Y186=1,"1",IF(Y186&lt;=F$2,Y186,LEFT(AA186,LEN(AA186)-1))),IF(Y186=1,"",IF(Y186&lt;=F$2,Y186,LEFT(AA186,LEN(AA186)-1))&amp;":")&amp;IF(X186=1,"1",IF(X186&lt;=F$2,X186,LEFT(Z186,LEN(Z186)-1))))</f>
        <v>65</v>
      </c>
      <c r="AD186" t="str">
        <f t="shared" ref="AD186:AD250" si="184">IF(LEN(AC186)&gt;MAX(F$4,LEN(AB186)-3),AB186,IF(Y186&gt;X186,IF(X186=1,"",IF(X186&lt;=F$2,X186,LEFT(Z186,LEN(Z186)-1))&amp;":")&amp;IF(Y186=1,"1",IF(Y186&lt;=F$2,Y186,LEFT(AA186,LEN(AA186)-1))),IF(Y186=1,"",IF(Y186&lt;=F$2,Y186,LEFT(AA186,LEN(AA186)-1))&amp;":")&amp;IF(X186=1,"1",IF(X186&lt;=F$2,X186,LEFT(Z186,LEN(Z186)-1)))))</f>
        <v>65</v>
      </c>
      <c r="AE186" t="str">
        <f t="shared" si="167"/>
        <v>65</v>
      </c>
      <c r="AF186" t="str">
        <f t="shared" si="168"/>
        <v>65</v>
      </c>
      <c r="AG186">
        <f t="shared" ca="1" si="169"/>
        <v>0</v>
      </c>
      <c r="AH186" s="21">
        <f t="shared" ref="AH186:AH250" si="185">ABS(J186-7*C186/113.685)</f>
        <v>8.9027606128550136</v>
      </c>
    </row>
    <row r="187" spans="1:34">
      <c r="A187" s="3">
        <v>373977</v>
      </c>
      <c r="B187" s="3">
        <v>360448</v>
      </c>
      <c r="C187" s="6">
        <f t="shared" si="116"/>
        <v>63.790081556033144</v>
      </c>
      <c r="E187" s="1" t="s">
        <v>255</v>
      </c>
      <c r="F187" s="7" t="str">
        <f t="shared" ca="1" si="154"/>
        <v>11:19-large-diesis</v>
      </c>
      <c r="G187" s="7" t="str">
        <f t="shared" ca="1" si="155"/>
        <v>11:19L</v>
      </c>
      <c r="H187" s="2" t="s">
        <v>72</v>
      </c>
      <c r="I187">
        <f t="shared" si="156"/>
        <v>-15</v>
      </c>
      <c r="J187">
        <f t="shared" si="157"/>
        <v>9</v>
      </c>
      <c r="K187">
        <f t="shared" si="158"/>
        <v>0</v>
      </c>
      <c r="L187">
        <f t="shared" si="159"/>
        <v>0</v>
      </c>
      <c r="M187">
        <f t="shared" si="160"/>
        <v>-1</v>
      </c>
      <c r="N187">
        <f t="shared" si="161"/>
        <v>0</v>
      </c>
      <c r="O187">
        <f t="shared" si="162"/>
        <v>0</v>
      </c>
      <c r="P187">
        <f t="shared" si="163"/>
        <v>1</v>
      </c>
      <c r="Q187">
        <f t="shared" si="164"/>
        <v>0</v>
      </c>
      <c r="R187">
        <f t="shared" si="165"/>
        <v>0</v>
      </c>
      <c r="S187">
        <f t="shared" si="166"/>
        <v>0</v>
      </c>
      <c r="T187" t="s">
        <v>71</v>
      </c>
      <c r="V187" s="7">
        <f t="shared" si="176"/>
        <v>1</v>
      </c>
      <c r="W187" s="7">
        <f t="shared" si="177"/>
        <v>1</v>
      </c>
      <c r="X187" s="7">
        <f t="shared" si="178"/>
        <v>19</v>
      </c>
      <c r="Y187">
        <f t="shared" si="179"/>
        <v>11</v>
      </c>
      <c r="Z187" t="str">
        <f t="shared" si="181"/>
        <v>19.</v>
      </c>
      <c r="AA187" t="str">
        <f t="shared" si="180"/>
        <v>11.</v>
      </c>
      <c r="AB187" t="str">
        <f t="shared" si="182"/>
        <v>[,0 0 -1,0 0 1]</v>
      </c>
      <c r="AC187" t="str">
        <f t="shared" si="183"/>
        <v>11:19</v>
      </c>
      <c r="AD187" t="str">
        <f t="shared" si="184"/>
        <v>11:19</v>
      </c>
      <c r="AE187" t="str">
        <f t="shared" si="167"/>
        <v>11:19</v>
      </c>
      <c r="AF187" t="str">
        <f t="shared" si="168"/>
        <v>11:19</v>
      </c>
      <c r="AG187">
        <f t="shared" ca="1" si="169"/>
        <v>0</v>
      </c>
      <c r="AH187" s="21">
        <f t="shared" si="185"/>
        <v>5.0722120693826627</v>
      </c>
    </row>
    <row r="188" spans="1:34">
      <c r="A188" s="3">
        <v>531441</v>
      </c>
      <c r="B188" s="3">
        <v>512000</v>
      </c>
      <c r="C188" s="6">
        <f t="shared" si="116"/>
        <v>64.518868790143955</v>
      </c>
      <c r="E188" s="15" t="s">
        <v>423</v>
      </c>
      <c r="F188" s="7" t="str">
        <f t="shared" ca="1" si="154"/>
        <v>125-large-diesis</v>
      </c>
      <c r="G188" s="7" t="str">
        <f t="shared" ca="1" si="155"/>
        <v>125L</v>
      </c>
      <c r="H188" s="2"/>
      <c r="I188">
        <f t="shared" si="156"/>
        <v>-12</v>
      </c>
      <c r="J188">
        <f t="shared" si="157"/>
        <v>12</v>
      </c>
      <c r="K188">
        <f t="shared" si="158"/>
        <v>-3</v>
      </c>
      <c r="L188">
        <f t="shared" si="159"/>
        <v>0</v>
      </c>
      <c r="M188">
        <f t="shared" si="160"/>
        <v>0</v>
      </c>
      <c r="N188">
        <f t="shared" si="161"/>
        <v>0</v>
      </c>
      <c r="O188">
        <f t="shared" si="162"/>
        <v>0</v>
      </c>
      <c r="P188">
        <f t="shared" si="163"/>
        <v>0</v>
      </c>
      <c r="Q188">
        <f t="shared" si="164"/>
        <v>0</v>
      </c>
      <c r="R188">
        <f t="shared" si="165"/>
        <v>0</v>
      </c>
      <c r="S188">
        <f t="shared" si="166"/>
        <v>0</v>
      </c>
      <c r="V188" s="7">
        <f t="shared" si="176"/>
        <v>1</v>
      </c>
      <c r="W188" s="7">
        <f t="shared" si="177"/>
        <v>1</v>
      </c>
      <c r="X188" s="7">
        <f t="shared" si="178"/>
        <v>1</v>
      </c>
      <c r="Y188">
        <f t="shared" si="179"/>
        <v>125</v>
      </c>
      <c r="Z188" t="str">
        <f t="shared" si="181"/>
        <v/>
      </c>
      <c r="AA188" t="str">
        <f t="shared" si="180"/>
        <v>5^3.</v>
      </c>
      <c r="AB188" t="str">
        <f t="shared" si="182"/>
        <v>[,-3]</v>
      </c>
      <c r="AC188" t="str">
        <f t="shared" si="183"/>
        <v>125</v>
      </c>
      <c r="AD188" t="str">
        <f t="shared" si="184"/>
        <v>125</v>
      </c>
      <c r="AE188" t="str">
        <f t="shared" si="167"/>
        <v>125</v>
      </c>
      <c r="AF188" t="str">
        <f t="shared" si="168"/>
        <v>125</v>
      </c>
      <c r="AG188">
        <f t="shared" ca="1" si="169"/>
        <v>0</v>
      </c>
      <c r="AH188" s="21">
        <f t="shared" si="185"/>
        <v>8.0273379818708914</v>
      </c>
    </row>
    <row r="189" spans="1:34">
      <c r="A189" s="3">
        <v>8505</v>
      </c>
      <c r="B189" s="3">
        <v>8192</v>
      </c>
      <c r="C189" s="6">
        <f t="shared" si="116"/>
        <v>64.914624660898042</v>
      </c>
      <c r="E189" s="1" t="s">
        <v>256</v>
      </c>
      <c r="F189" s="7" t="str">
        <f t="shared" ca="1" si="154"/>
        <v>35-large-diesis</v>
      </c>
      <c r="G189" s="7" t="str">
        <f t="shared" ca="1" si="155"/>
        <v>35L</v>
      </c>
      <c r="H189" s="2" t="s">
        <v>72</v>
      </c>
      <c r="I189">
        <f t="shared" si="156"/>
        <v>-13</v>
      </c>
      <c r="J189">
        <f t="shared" si="157"/>
        <v>5</v>
      </c>
      <c r="K189">
        <f t="shared" si="158"/>
        <v>1</v>
      </c>
      <c r="L189">
        <f t="shared" si="159"/>
        <v>1</v>
      </c>
      <c r="M189">
        <f t="shared" si="160"/>
        <v>0</v>
      </c>
      <c r="N189">
        <f t="shared" si="161"/>
        <v>0</v>
      </c>
      <c r="O189">
        <f t="shared" si="162"/>
        <v>0</v>
      </c>
      <c r="P189">
        <f t="shared" si="163"/>
        <v>0</v>
      </c>
      <c r="Q189">
        <f t="shared" si="164"/>
        <v>0</v>
      </c>
      <c r="R189">
        <f t="shared" si="165"/>
        <v>0</v>
      </c>
      <c r="S189">
        <f t="shared" si="166"/>
        <v>0</v>
      </c>
      <c r="T189" t="s">
        <v>71</v>
      </c>
      <c r="V189" s="7">
        <f t="shared" si="176"/>
        <v>1</v>
      </c>
      <c r="W189" s="7">
        <f t="shared" si="177"/>
        <v>1</v>
      </c>
      <c r="X189" s="7">
        <f t="shared" si="178"/>
        <v>35</v>
      </c>
      <c r="Y189">
        <f t="shared" si="179"/>
        <v>1</v>
      </c>
      <c r="Z189" t="str">
        <f t="shared" si="181"/>
        <v>5.7.</v>
      </c>
      <c r="AA189" t="str">
        <f t="shared" si="180"/>
        <v/>
      </c>
      <c r="AB189" t="str">
        <f t="shared" si="182"/>
        <v>[,1 1]</v>
      </c>
      <c r="AC189" t="str">
        <f t="shared" si="183"/>
        <v>35</v>
      </c>
      <c r="AD189" t="str">
        <f t="shared" si="184"/>
        <v>35</v>
      </c>
      <c r="AE189" t="str">
        <f t="shared" si="167"/>
        <v>35</v>
      </c>
      <c r="AF189" t="str">
        <f t="shared" si="168"/>
        <v>35</v>
      </c>
      <c r="AG189">
        <f t="shared" ca="1" si="169"/>
        <v>0</v>
      </c>
      <c r="AH189" s="21">
        <f t="shared" si="185"/>
        <v>1.0029698497929691</v>
      </c>
    </row>
    <row r="190" spans="1:34">
      <c r="A190" s="3">
        <v>27</v>
      </c>
      <c r="B190" s="3">
        <v>26</v>
      </c>
      <c r="C190" s="6">
        <f t="shared" si="116"/>
        <v>65.337340826851602</v>
      </c>
      <c r="D190" s="3" t="s">
        <v>143</v>
      </c>
      <c r="E190" s="15" t="s">
        <v>424</v>
      </c>
      <c r="F190" s="7" t="str">
        <f t="shared" ca="1" si="154"/>
        <v>tridecimal large-diesis</v>
      </c>
      <c r="G190" s="7" t="str">
        <f t="shared" ca="1" si="155"/>
        <v>13L</v>
      </c>
      <c r="H190" s="2" t="s">
        <v>72</v>
      </c>
      <c r="I190">
        <f t="shared" si="156"/>
        <v>-1</v>
      </c>
      <c r="J190">
        <f t="shared" si="157"/>
        <v>3</v>
      </c>
      <c r="K190">
        <f t="shared" si="158"/>
        <v>0</v>
      </c>
      <c r="L190">
        <f t="shared" si="159"/>
        <v>0</v>
      </c>
      <c r="M190">
        <f t="shared" si="160"/>
        <v>0</v>
      </c>
      <c r="N190">
        <f t="shared" si="161"/>
        <v>-1</v>
      </c>
      <c r="O190">
        <f t="shared" si="162"/>
        <v>0</v>
      </c>
      <c r="P190">
        <f t="shared" si="163"/>
        <v>0</v>
      </c>
      <c r="Q190">
        <f t="shared" si="164"/>
        <v>0</v>
      </c>
      <c r="R190">
        <f t="shared" si="165"/>
        <v>0</v>
      </c>
      <c r="S190">
        <f t="shared" si="166"/>
        <v>0</v>
      </c>
      <c r="T190" t="s">
        <v>71</v>
      </c>
      <c r="V190" s="7">
        <f t="shared" si="176"/>
        <v>1</v>
      </c>
      <c r="W190" s="7">
        <f t="shared" si="177"/>
        <v>1</v>
      </c>
      <c r="X190" s="7">
        <f t="shared" si="178"/>
        <v>1</v>
      </c>
      <c r="Y190">
        <f t="shared" si="179"/>
        <v>13</v>
      </c>
      <c r="Z190" t="str">
        <f t="shared" si="181"/>
        <v/>
      </c>
      <c r="AA190" t="str">
        <f t="shared" si="180"/>
        <v>13.</v>
      </c>
      <c r="AB190" t="str">
        <f t="shared" si="182"/>
        <v>[,0 0 0,-1]</v>
      </c>
      <c r="AC190" t="str">
        <f t="shared" si="183"/>
        <v>13</v>
      </c>
      <c r="AD190" t="str">
        <f t="shared" si="184"/>
        <v>13</v>
      </c>
      <c r="AE190" t="str">
        <f t="shared" si="167"/>
        <v>tridecimal</v>
      </c>
      <c r="AF190" t="str">
        <f t="shared" si="168"/>
        <v>13</v>
      </c>
      <c r="AG190">
        <f t="shared" ca="1" si="169"/>
        <v>0</v>
      </c>
      <c r="AH190" s="21">
        <f t="shared" si="185"/>
        <v>1.0230583259705437</v>
      </c>
    </row>
    <row r="191" spans="1:34">
      <c r="A191" s="3">
        <v>2925</v>
      </c>
      <c r="B191" s="3">
        <v>2816</v>
      </c>
      <c r="C191" s="6">
        <f t="shared" si="116"/>
        <v>65.747148864999232</v>
      </c>
      <c r="E191" s="15" t="s">
        <v>429</v>
      </c>
      <c r="F191" s="7" t="str">
        <f t="shared" ca="1" si="154"/>
        <v>11:325-large-diesis</v>
      </c>
      <c r="G191" s="7" t="str">
        <f t="shared" ca="1" si="155"/>
        <v>11:325L</v>
      </c>
      <c r="H191" s="2" t="s">
        <v>72</v>
      </c>
      <c r="I191">
        <f t="shared" si="156"/>
        <v>-8</v>
      </c>
      <c r="J191">
        <f t="shared" si="157"/>
        <v>2</v>
      </c>
      <c r="K191">
        <f t="shared" si="158"/>
        <v>2</v>
      </c>
      <c r="L191">
        <f t="shared" si="159"/>
        <v>0</v>
      </c>
      <c r="M191">
        <f t="shared" si="160"/>
        <v>-1</v>
      </c>
      <c r="N191">
        <f t="shared" si="161"/>
        <v>1</v>
      </c>
      <c r="O191">
        <f t="shared" si="162"/>
        <v>0</v>
      </c>
      <c r="P191">
        <f t="shared" si="163"/>
        <v>0</v>
      </c>
      <c r="Q191">
        <f t="shared" si="164"/>
        <v>0</v>
      </c>
      <c r="R191">
        <f t="shared" si="165"/>
        <v>0</v>
      </c>
      <c r="S191">
        <f t="shared" si="166"/>
        <v>0</v>
      </c>
      <c r="T191" t="s">
        <v>71</v>
      </c>
      <c r="V191" s="7">
        <f t="shared" si="176"/>
        <v>1</v>
      </c>
      <c r="W191" s="7">
        <f t="shared" si="177"/>
        <v>1</v>
      </c>
      <c r="X191" s="7">
        <f t="shared" si="178"/>
        <v>325</v>
      </c>
      <c r="Y191">
        <f t="shared" si="179"/>
        <v>11</v>
      </c>
      <c r="Z191" t="str">
        <f t="shared" si="181"/>
        <v>5^2.13.</v>
      </c>
      <c r="AA191" t="str">
        <f t="shared" si="180"/>
        <v>11.</v>
      </c>
      <c r="AB191" t="str">
        <f t="shared" si="182"/>
        <v>[,2 0 -1,1]</v>
      </c>
      <c r="AC191" t="str">
        <f t="shared" si="183"/>
        <v>11:325</v>
      </c>
      <c r="AD191" t="str">
        <f t="shared" si="184"/>
        <v>11:325</v>
      </c>
      <c r="AE191" t="str">
        <f t="shared" si="167"/>
        <v>11:325</v>
      </c>
      <c r="AF191" t="str">
        <f t="shared" si="168"/>
        <v>11:325</v>
      </c>
      <c r="AG191">
        <f t="shared" ca="1" si="169"/>
        <v>0</v>
      </c>
      <c r="AH191" s="21">
        <f t="shared" si="185"/>
        <v>2.0482917012358239</v>
      </c>
    </row>
    <row r="192" spans="1:34">
      <c r="A192" s="3">
        <v>19683</v>
      </c>
      <c r="B192" s="3">
        <v>18944</v>
      </c>
      <c r="C192" s="6">
        <f t="shared" si="116"/>
        <v>66.250969033746856</v>
      </c>
      <c r="D192" s="3" t="s">
        <v>144</v>
      </c>
      <c r="E192" s="15" t="s">
        <v>428</v>
      </c>
      <c r="F192" s="7" t="str">
        <f t="shared" ca="1" si="154"/>
        <v>Pythagorean large-diesis</v>
      </c>
      <c r="G192" s="7" t="str">
        <f t="shared" ca="1" si="155"/>
        <v>3L</v>
      </c>
      <c r="H192" s="2" t="s">
        <v>72</v>
      </c>
      <c r="I192">
        <f t="shared" si="156"/>
        <v>-9</v>
      </c>
      <c r="J192">
        <f t="shared" si="157"/>
        <v>9</v>
      </c>
      <c r="K192">
        <f t="shared" si="158"/>
        <v>0</v>
      </c>
      <c r="L192">
        <f t="shared" si="159"/>
        <v>0</v>
      </c>
      <c r="M192">
        <f t="shared" si="160"/>
        <v>0</v>
      </c>
      <c r="N192">
        <f t="shared" si="161"/>
        <v>0</v>
      </c>
      <c r="O192">
        <f t="shared" si="162"/>
        <v>0</v>
      </c>
      <c r="P192">
        <f t="shared" si="163"/>
        <v>0</v>
      </c>
      <c r="Q192">
        <f t="shared" si="164"/>
        <v>0</v>
      </c>
      <c r="R192">
        <f t="shared" si="165"/>
        <v>0</v>
      </c>
      <c r="S192">
        <f t="shared" si="166"/>
        <v>0</v>
      </c>
      <c r="T192" t="s">
        <v>71</v>
      </c>
      <c r="V192" s="7">
        <f t="shared" si="176"/>
        <v>1</v>
      </c>
      <c r="W192" s="7">
        <f t="shared" si="177"/>
        <v>37</v>
      </c>
      <c r="X192" s="7">
        <f t="shared" si="178"/>
        <v>1</v>
      </c>
      <c r="Y192">
        <f t="shared" si="179"/>
        <v>1</v>
      </c>
      <c r="Z192" t="str">
        <f t="shared" si="181"/>
        <v/>
      </c>
      <c r="AA192" t="str">
        <f t="shared" si="180"/>
        <v/>
      </c>
      <c r="AB192" t="str">
        <f t="shared" si="182"/>
        <v>[,]</v>
      </c>
      <c r="AC192" t="str">
        <f t="shared" si="183"/>
        <v>1</v>
      </c>
      <c r="AD192" t="str">
        <f t="shared" si="184"/>
        <v>1</v>
      </c>
      <c r="AE192" t="str">
        <f t="shared" si="167"/>
        <v>Pythagorean</v>
      </c>
      <c r="AF192" t="str">
        <f t="shared" si="168"/>
        <v>3</v>
      </c>
      <c r="AG192">
        <f t="shared" ca="1" si="169"/>
        <v>0</v>
      </c>
      <c r="AH192" s="21">
        <f t="shared" si="185"/>
        <v>4.9206862538045657</v>
      </c>
    </row>
    <row r="193" spans="1:34">
      <c r="A193" s="3">
        <v>279006525</v>
      </c>
      <c r="B193" s="3">
        <v>268435456</v>
      </c>
      <c r="C193" s="6">
        <f t="shared" si="116"/>
        <v>66.868345448829871</v>
      </c>
      <c r="E193" s="15" t="s">
        <v>427</v>
      </c>
      <c r="F193" s="7" t="str">
        <f t="shared" ca="1" si="154"/>
        <v>175-large-diesis</v>
      </c>
      <c r="G193" s="7" t="str">
        <f t="shared" ca="1" si="155"/>
        <v>175L</v>
      </c>
      <c r="H193" s="2" t="s">
        <v>72</v>
      </c>
      <c r="I193">
        <f t="shared" si="156"/>
        <v>-28</v>
      </c>
      <c r="J193">
        <f t="shared" si="157"/>
        <v>13</v>
      </c>
      <c r="K193">
        <f t="shared" si="158"/>
        <v>2</v>
      </c>
      <c r="L193">
        <f t="shared" si="159"/>
        <v>1</v>
      </c>
      <c r="M193">
        <f t="shared" si="160"/>
        <v>0</v>
      </c>
      <c r="N193">
        <f t="shared" si="161"/>
        <v>0</v>
      </c>
      <c r="O193">
        <f t="shared" si="162"/>
        <v>0</v>
      </c>
      <c r="P193">
        <f t="shared" si="163"/>
        <v>0</v>
      </c>
      <c r="Q193">
        <f t="shared" si="164"/>
        <v>0</v>
      </c>
      <c r="R193">
        <f t="shared" si="165"/>
        <v>0</v>
      </c>
      <c r="S193">
        <f t="shared" si="166"/>
        <v>0</v>
      </c>
      <c r="T193" t="s">
        <v>71</v>
      </c>
      <c r="V193" s="7">
        <f t="shared" si="176"/>
        <v>1</v>
      </c>
      <c r="W193" s="7">
        <f t="shared" si="177"/>
        <v>1</v>
      </c>
      <c r="X193" s="7">
        <f t="shared" si="178"/>
        <v>175</v>
      </c>
      <c r="Y193">
        <f t="shared" si="179"/>
        <v>1</v>
      </c>
      <c r="Z193" t="str">
        <f t="shared" si="181"/>
        <v>5^2.7.</v>
      </c>
      <c r="AA193" t="str">
        <f t="shared" si="180"/>
        <v/>
      </c>
      <c r="AB193" t="str">
        <f t="shared" si="182"/>
        <v>[,2 1]</v>
      </c>
      <c r="AC193" t="str">
        <f t="shared" si="183"/>
        <v>175</v>
      </c>
      <c r="AD193" t="str">
        <f t="shared" si="184"/>
        <v>175</v>
      </c>
      <c r="AE193" t="str">
        <f t="shared" si="167"/>
        <v>175</v>
      </c>
      <c r="AF193" t="str">
        <f t="shared" si="168"/>
        <v>175</v>
      </c>
      <c r="AG193">
        <f t="shared" ca="1" si="169"/>
        <v>0</v>
      </c>
      <c r="AH193" s="21">
        <f t="shared" si="185"/>
        <v>8.8826721366775807</v>
      </c>
    </row>
    <row r="194" spans="1:34">
      <c r="A194" s="3">
        <v>885735</v>
      </c>
      <c r="B194" s="3">
        <v>851968</v>
      </c>
      <c r="C194" s="6">
        <f t="shared" si="116"/>
        <v>67.291061614787267</v>
      </c>
      <c r="E194" s="15" t="s">
        <v>425</v>
      </c>
      <c r="F194" s="7" t="str">
        <f t="shared" ref="F194:F225" ca="1" si="186">LOOKUP(AG194,AL$52:AM$58)&amp;AE194&amp;IF((RIGHT(AE194,1)&lt;&gt;"]")*ISERROR(VALUE(RIGHT(AE194,1)))," ","-")&amp;LOOKUP(C194,AL$6:AM$29)</f>
        <v>5:13-large-diesis</v>
      </c>
      <c r="G194" s="7" t="str">
        <f t="shared" ref="G194:G225" ca="1" si="187">LOOKUP(AG194,AL$52:AN$58)&amp;AF194&amp;LOOKUP(C194,AL$6:AN$29)</f>
        <v>5:13L</v>
      </c>
      <c r="H194" s="2" t="s">
        <v>72</v>
      </c>
      <c r="I194">
        <f t="shared" ref="I194:I225" si="188">ROUND(LN(GCD($A194,I$5^AU$4))/LN(I$5),0)-ROUND(LN(GCD($B194,I$5^AU$4))/LN(I$5),0)</f>
        <v>-16</v>
      </c>
      <c r="J194">
        <f t="shared" ref="J194:J225" si="189">ROUND(LN(GCD($A194,J$5^AV$4))/LN(J$5),0)-ROUND(LN(GCD($B194,J$5^AV$4))/LN(J$5),0)</f>
        <v>11</v>
      </c>
      <c r="K194">
        <f t="shared" ref="K194:K225" si="190">ROUND(LN(GCD($A194,K$5^AW$4))/LN(K$5),0)-ROUND(LN(GCD($B194,K$5^AW$4))/LN(K$5),0)</f>
        <v>1</v>
      </c>
      <c r="L194">
        <f t="shared" ref="L194:L225" si="191">ROUND(LN(GCD($A194,L$5^AX$4))/LN(L$5),0)-ROUND(LN(GCD($B194,L$5^AX$4))/LN(L$5),0)</f>
        <v>0</v>
      </c>
      <c r="M194">
        <f t="shared" ref="M194:M225" si="192">ROUND(LN(GCD($A194,M$5^AY$4))/LN(M$5),0)-ROUND(LN(GCD($B194,M$5^AY$4))/LN(M$5),0)</f>
        <v>0</v>
      </c>
      <c r="N194">
        <f t="shared" ref="N194:N225" si="193">ROUND(LN(GCD($A194,N$5^AZ$4))/LN(N$5),0)-ROUND(LN(GCD($B194,N$5^AZ$4))/LN(N$5),0)</f>
        <v>-1</v>
      </c>
      <c r="O194">
        <f t="shared" ref="O194:O225" si="194">ROUND(LN(GCD($A194,O$5^BA$4))/LN(O$5),0)-ROUND(LN(GCD($B194,O$5^BA$4))/LN(O$5),0)</f>
        <v>0</v>
      </c>
      <c r="P194">
        <f t="shared" ref="P194:P225" si="195">ROUND(LN(GCD($A194,P$5^BB$4))/LN(P$5),0)-ROUND(LN(GCD($B194,P$5^BB$4))/LN(P$5),0)</f>
        <v>0</v>
      </c>
      <c r="Q194">
        <f t="shared" ref="Q194:Q225" si="196">ROUND(LN(GCD($A194,Q$5^BC$4))/LN(Q$5),0)-ROUND(LN(GCD($B194,Q$5^BC$4))/LN(Q$5),0)</f>
        <v>0</v>
      </c>
      <c r="R194">
        <f t="shared" ref="R194:R225" si="197">ROUND(LN(GCD($A194,R$5^BD$4))/LN(R$5),0)-ROUND(LN(GCD($B194,R$5^BD$4))/LN(R$5),0)</f>
        <v>0</v>
      </c>
      <c r="S194">
        <f t="shared" ref="S194:S225" si="198">ROUND(LN(GCD($A194,S$5^BE$4))/LN(S$5),0)-ROUND(LN(GCD($B194,S$5^BE$4))/LN(S$5),0)</f>
        <v>0</v>
      </c>
      <c r="T194" t="s">
        <v>71</v>
      </c>
      <c r="V194" s="7">
        <f t="shared" si="176"/>
        <v>1</v>
      </c>
      <c r="W194" s="7">
        <f t="shared" si="177"/>
        <v>1</v>
      </c>
      <c r="X194" s="7">
        <f t="shared" si="178"/>
        <v>5</v>
      </c>
      <c r="Y194">
        <f t="shared" si="179"/>
        <v>13</v>
      </c>
      <c r="Z194" t="str">
        <f t="shared" si="181"/>
        <v>5.</v>
      </c>
      <c r="AA194" t="str">
        <f t="shared" si="180"/>
        <v>13.</v>
      </c>
      <c r="AB194" t="str">
        <f t="shared" si="182"/>
        <v>[,1 0 0,-1]</v>
      </c>
      <c r="AC194" t="str">
        <f t="shared" si="183"/>
        <v>5:13</v>
      </c>
      <c r="AD194" t="str">
        <f t="shared" si="184"/>
        <v>5:13</v>
      </c>
      <c r="AE194" t="str">
        <f t="shared" ref="AE194:AE225" si="199">IF(ISERROR(VLOOKUP(VALUE(AD194),AL$32:AM$41,2,FALSE)),AD194,TEXT(VLOOKUP(VALUE(AD194),AL$32:AM$41,2,FALSE),"0"))</f>
        <v>5:13</v>
      </c>
      <c r="AF194" t="str">
        <f t="shared" ref="AF194:AF225" si="200">IF(ISERROR(VLOOKUP(VALUE(AD194),AL$32:AN$41,3,FALSE)),AD194,TEXT(VLOOKUP(VALUE(AD194),AL$32:AN$41,3,FALSE),"0"))</f>
        <v>5:13</v>
      </c>
      <c r="AG194">
        <f t="shared" ref="AG194:AG225" ca="1" si="201">IF(AND(ABS(J194)&gt;ABS(OFFSET(AI$5,MATCH(C194,AL$6:AL$29,1),0)),(ABS(I194)&gt;ROUND(LN(3)/LN(2)*ABS(OFFSET(AI$5,MATCH(C194,AL$6:AL$29,1),0)),0))),1,0)</f>
        <v>0</v>
      </c>
      <c r="AH194" s="21">
        <f t="shared" si="185"/>
        <v>6.856643960913833</v>
      </c>
    </row>
    <row r="195" spans="1:34">
      <c r="A195" s="3">
        <v>26</v>
      </c>
      <c r="B195" s="3">
        <v>25</v>
      </c>
      <c r="C195" s="6">
        <f t="shared" si="116"/>
        <v>67.900234039641447</v>
      </c>
      <c r="E195" s="15" t="s">
        <v>426</v>
      </c>
      <c r="F195" s="7" t="str">
        <f t="shared" ca="1" si="186"/>
        <v>13:25-large-diesis</v>
      </c>
      <c r="G195" s="7" t="str">
        <f t="shared" ca="1" si="187"/>
        <v>13:25L</v>
      </c>
      <c r="H195" s="2" t="s">
        <v>72</v>
      </c>
      <c r="I195">
        <f t="shared" si="188"/>
        <v>1</v>
      </c>
      <c r="J195">
        <f t="shared" si="189"/>
        <v>0</v>
      </c>
      <c r="K195">
        <f t="shared" si="190"/>
        <v>-2</v>
      </c>
      <c r="L195">
        <f t="shared" si="191"/>
        <v>0</v>
      </c>
      <c r="M195">
        <f t="shared" si="192"/>
        <v>0</v>
      </c>
      <c r="N195">
        <f t="shared" si="193"/>
        <v>1</v>
      </c>
      <c r="O195">
        <f t="shared" si="194"/>
        <v>0</v>
      </c>
      <c r="P195">
        <f t="shared" si="195"/>
        <v>0</v>
      </c>
      <c r="Q195">
        <f t="shared" si="196"/>
        <v>0</v>
      </c>
      <c r="R195">
        <f t="shared" si="197"/>
        <v>0</v>
      </c>
      <c r="S195">
        <f t="shared" si="198"/>
        <v>0</v>
      </c>
      <c r="T195" t="s">
        <v>71</v>
      </c>
      <c r="V195" s="7">
        <f t="shared" si="176"/>
        <v>1</v>
      </c>
      <c r="W195" s="7">
        <f t="shared" si="177"/>
        <v>1</v>
      </c>
      <c r="X195" s="7">
        <f t="shared" si="178"/>
        <v>13</v>
      </c>
      <c r="Y195">
        <f t="shared" si="179"/>
        <v>25</v>
      </c>
      <c r="Z195" t="str">
        <f t="shared" si="181"/>
        <v>13.</v>
      </c>
      <c r="AA195" t="str">
        <f t="shared" si="180"/>
        <v>5^2.</v>
      </c>
      <c r="AB195" t="str">
        <f t="shared" si="182"/>
        <v>[,-2 0 0,1]</v>
      </c>
      <c r="AC195" t="str">
        <f t="shared" si="183"/>
        <v>13:25</v>
      </c>
      <c r="AD195" t="str">
        <f t="shared" si="184"/>
        <v>13:25</v>
      </c>
      <c r="AE195" t="str">
        <f t="shared" si="199"/>
        <v>13:25</v>
      </c>
      <c r="AF195" t="str">
        <f t="shared" si="200"/>
        <v>13:25</v>
      </c>
      <c r="AG195">
        <f t="shared" ca="1" si="201"/>
        <v>0</v>
      </c>
      <c r="AH195" s="21">
        <f t="shared" si="185"/>
        <v>4.1808650066190802</v>
      </c>
    </row>
    <row r="196" spans="1:34">
      <c r="A196">
        <v>20726199</v>
      </c>
      <c r="B196">
        <v>19922944</v>
      </c>
      <c r="C196" s="6">
        <f>(LN(A196)-LN(B196))/LN(2)*1200</f>
        <v>68.429656887046477</v>
      </c>
      <c r="E196" s="3" t="s">
        <v>291</v>
      </c>
      <c r="F196" s="7" t="str">
        <f t="shared" ca="1" si="186"/>
        <v>13:19-large-diesis</v>
      </c>
      <c r="G196" s="7" t="str">
        <f t="shared" ca="1" si="187"/>
        <v>13:19L</v>
      </c>
      <c r="H196" s="2" t="s">
        <v>72</v>
      </c>
      <c r="I196">
        <f t="shared" si="188"/>
        <v>-20</v>
      </c>
      <c r="J196">
        <f t="shared" si="189"/>
        <v>13</v>
      </c>
      <c r="K196">
        <f t="shared" si="190"/>
        <v>0</v>
      </c>
      <c r="L196">
        <f t="shared" si="191"/>
        <v>0</v>
      </c>
      <c r="M196">
        <f t="shared" si="192"/>
        <v>0</v>
      </c>
      <c r="N196">
        <f t="shared" si="193"/>
        <v>1</v>
      </c>
      <c r="O196">
        <f t="shared" si="194"/>
        <v>0</v>
      </c>
      <c r="P196">
        <f t="shared" si="195"/>
        <v>-1</v>
      </c>
      <c r="Q196">
        <f t="shared" si="196"/>
        <v>0</v>
      </c>
      <c r="R196">
        <f t="shared" si="197"/>
        <v>0</v>
      </c>
      <c r="S196">
        <f t="shared" si="198"/>
        <v>0</v>
      </c>
      <c r="T196" t="s">
        <v>71</v>
      </c>
      <c r="V196" s="7">
        <f t="shared" si="176"/>
        <v>1</v>
      </c>
      <c r="W196" s="7">
        <f t="shared" si="177"/>
        <v>1</v>
      </c>
      <c r="X196" s="7">
        <f t="shared" si="178"/>
        <v>13</v>
      </c>
      <c r="Y196">
        <f t="shared" si="179"/>
        <v>19</v>
      </c>
      <c r="Z196" t="str">
        <f t="shared" si="181"/>
        <v>13.</v>
      </c>
      <c r="AA196" t="str">
        <f t="shared" si="180"/>
        <v>19.</v>
      </c>
      <c r="AB196" t="str">
        <f t="shared" si="182"/>
        <v>[,0 0 0,1 0 -1]</v>
      </c>
      <c r="AC196" t="str">
        <f t="shared" si="183"/>
        <v>13:19</v>
      </c>
      <c r="AD196" t="str">
        <f t="shared" si="184"/>
        <v>13:19</v>
      </c>
      <c r="AE196" t="str">
        <f t="shared" si="199"/>
        <v>13:19</v>
      </c>
      <c r="AF196" t="str">
        <f t="shared" si="200"/>
        <v>13:19</v>
      </c>
      <c r="AG196">
        <f t="shared" ca="1" si="201"/>
        <v>0</v>
      </c>
      <c r="AH196" s="21">
        <f t="shared" si="185"/>
        <v>8.7865364981367335</v>
      </c>
    </row>
    <row r="197" spans="1:34">
      <c r="A197">
        <v>13851</v>
      </c>
      <c r="B197">
        <v>13312</v>
      </c>
      <c r="C197" s="6">
        <f>(LN(A197)-LN(B197))/LN(2)*1200</f>
        <v>68.715359555315587</v>
      </c>
      <c r="E197" s="3" t="s">
        <v>292</v>
      </c>
      <c r="F197" s="7" t="str">
        <f t="shared" ca="1" si="186"/>
        <v>13:19-small-semitone</v>
      </c>
      <c r="G197" s="7" t="str">
        <f t="shared" ca="1" si="187"/>
        <v>13:19SS</v>
      </c>
      <c r="H197" s="2" t="s">
        <v>72</v>
      </c>
      <c r="I197">
        <f t="shared" si="188"/>
        <v>-10</v>
      </c>
      <c r="J197">
        <f t="shared" si="189"/>
        <v>6</v>
      </c>
      <c r="K197">
        <f t="shared" si="190"/>
        <v>0</v>
      </c>
      <c r="L197">
        <f t="shared" si="191"/>
        <v>0</v>
      </c>
      <c r="M197">
        <f t="shared" si="192"/>
        <v>0</v>
      </c>
      <c r="N197">
        <f t="shared" si="193"/>
        <v>-1</v>
      </c>
      <c r="O197">
        <f t="shared" si="194"/>
        <v>0</v>
      </c>
      <c r="P197">
        <f t="shared" si="195"/>
        <v>1</v>
      </c>
      <c r="Q197">
        <f t="shared" si="196"/>
        <v>0</v>
      </c>
      <c r="R197">
        <f t="shared" si="197"/>
        <v>0</v>
      </c>
      <c r="S197">
        <f t="shared" si="198"/>
        <v>0</v>
      </c>
      <c r="T197" t="s">
        <v>71</v>
      </c>
      <c r="V197" s="7">
        <f t="shared" si="176"/>
        <v>1</v>
      </c>
      <c r="W197" s="7">
        <f t="shared" si="177"/>
        <v>1</v>
      </c>
      <c r="X197" s="7">
        <f t="shared" si="178"/>
        <v>19</v>
      </c>
      <c r="Y197">
        <f t="shared" si="179"/>
        <v>13</v>
      </c>
      <c r="Z197" t="str">
        <f t="shared" si="181"/>
        <v>19.</v>
      </c>
      <c r="AA197" t="str">
        <f t="shared" si="180"/>
        <v>13.</v>
      </c>
      <c r="AB197" t="str">
        <f t="shared" si="182"/>
        <v>[,0 0 0,-1 0 1]</v>
      </c>
      <c r="AC197" t="str">
        <f t="shared" si="183"/>
        <v>13:19</v>
      </c>
      <c r="AD197" t="str">
        <f t="shared" si="184"/>
        <v>13:19</v>
      </c>
      <c r="AE197" t="str">
        <f t="shared" si="199"/>
        <v>13:19</v>
      </c>
      <c r="AF197" t="str">
        <f t="shared" si="200"/>
        <v>13:19</v>
      </c>
      <c r="AG197">
        <f t="shared" ca="1" si="201"/>
        <v>0</v>
      </c>
      <c r="AH197" s="21">
        <f t="shared" si="185"/>
        <v>1.7689447430425371</v>
      </c>
    </row>
    <row r="198" spans="1:34">
      <c r="A198">
        <v>85293</v>
      </c>
      <c r="B198">
        <v>81920</v>
      </c>
      <c r="C198" s="6">
        <f>(LN(A198)-LN(B198))/LN(2)*1200</f>
        <v>69.853954827574796</v>
      </c>
      <c r="E198" s="3" t="s">
        <v>282</v>
      </c>
      <c r="F198" s="7" t="str">
        <f t="shared" ca="1" si="186"/>
        <v>5:13-small-semitone</v>
      </c>
      <c r="G198" s="7" t="str">
        <f t="shared" ca="1" si="187"/>
        <v>5:13SS</v>
      </c>
      <c r="H198" s="2" t="s">
        <v>72</v>
      </c>
      <c r="I198">
        <f t="shared" si="188"/>
        <v>-14</v>
      </c>
      <c r="J198">
        <f t="shared" si="189"/>
        <v>8</v>
      </c>
      <c r="K198">
        <f t="shared" si="190"/>
        <v>-1</v>
      </c>
      <c r="L198">
        <f t="shared" si="191"/>
        <v>0</v>
      </c>
      <c r="M198">
        <f t="shared" si="192"/>
        <v>0</v>
      </c>
      <c r="N198">
        <f t="shared" si="193"/>
        <v>1</v>
      </c>
      <c r="O198">
        <f t="shared" si="194"/>
        <v>0</v>
      </c>
      <c r="P198">
        <f t="shared" si="195"/>
        <v>0</v>
      </c>
      <c r="Q198">
        <f t="shared" si="196"/>
        <v>0</v>
      </c>
      <c r="R198">
        <f t="shared" si="197"/>
        <v>0</v>
      </c>
      <c r="S198">
        <f t="shared" si="198"/>
        <v>0</v>
      </c>
      <c r="T198" t="s">
        <v>71</v>
      </c>
      <c r="V198" s="7">
        <f t="shared" si="176"/>
        <v>1</v>
      </c>
      <c r="W198" s="7">
        <f t="shared" si="177"/>
        <v>1</v>
      </c>
      <c r="X198" s="7">
        <f t="shared" si="178"/>
        <v>13</v>
      </c>
      <c r="Y198">
        <f t="shared" si="179"/>
        <v>5</v>
      </c>
      <c r="Z198" t="str">
        <f t="shared" si="181"/>
        <v>13.</v>
      </c>
      <c r="AA198" t="str">
        <f t="shared" si="180"/>
        <v>5.</v>
      </c>
      <c r="AB198" t="str">
        <f t="shared" si="182"/>
        <v>[,-1 0 0,1]</v>
      </c>
      <c r="AC198" t="str">
        <f t="shared" si="183"/>
        <v>5:13</v>
      </c>
      <c r="AD198" t="str">
        <f t="shared" si="184"/>
        <v>5:13</v>
      </c>
      <c r="AE198" t="str">
        <f t="shared" si="199"/>
        <v>5:13</v>
      </c>
      <c r="AF198" t="str">
        <f t="shared" si="200"/>
        <v>5:13</v>
      </c>
      <c r="AG198">
        <f t="shared" ca="1" si="201"/>
        <v>0</v>
      </c>
      <c r="AH198" s="21">
        <f t="shared" si="185"/>
        <v>3.6988372802654395</v>
      </c>
    </row>
    <row r="199" spans="1:34">
      <c r="A199" s="3">
        <v>25</v>
      </c>
      <c r="B199" s="3">
        <v>24</v>
      </c>
      <c r="C199" s="6">
        <f>(LN(A199)-LN(B199))/LN(2)*1200</f>
        <v>70.672426864281675</v>
      </c>
      <c r="D199" s="3" t="s">
        <v>161</v>
      </c>
      <c r="E199" s="3" t="s">
        <v>281</v>
      </c>
      <c r="F199" s="7" t="str">
        <f t="shared" ca="1" si="186"/>
        <v>25-small-semitone</v>
      </c>
      <c r="G199" s="7" t="str">
        <f t="shared" ca="1" si="187"/>
        <v>25SS</v>
      </c>
      <c r="H199" s="2" t="s">
        <v>72</v>
      </c>
      <c r="I199">
        <f t="shared" si="188"/>
        <v>-3</v>
      </c>
      <c r="J199">
        <f t="shared" si="189"/>
        <v>-1</v>
      </c>
      <c r="K199">
        <f t="shared" si="190"/>
        <v>2</v>
      </c>
      <c r="L199">
        <f t="shared" si="191"/>
        <v>0</v>
      </c>
      <c r="M199">
        <f t="shared" si="192"/>
        <v>0</v>
      </c>
      <c r="N199">
        <f t="shared" si="193"/>
        <v>0</v>
      </c>
      <c r="O199">
        <f t="shared" si="194"/>
        <v>0</v>
      </c>
      <c r="P199">
        <f t="shared" si="195"/>
        <v>0</v>
      </c>
      <c r="Q199">
        <f t="shared" si="196"/>
        <v>0</v>
      </c>
      <c r="R199">
        <f t="shared" si="197"/>
        <v>0</v>
      </c>
      <c r="S199">
        <f t="shared" si="198"/>
        <v>0</v>
      </c>
      <c r="T199" t="s">
        <v>71</v>
      </c>
      <c r="V199" s="7">
        <f t="shared" si="176"/>
        <v>1</v>
      </c>
      <c r="W199" s="7">
        <f t="shared" si="177"/>
        <v>1</v>
      </c>
      <c r="X199" s="7">
        <f t="shared" si="178"/>
        <v>25</v>
      </c>
      <c r="Y199">
        <f t="shared" si="179"/>
        <v>1</v>
      </c>
      <c r="Z199" t="str">
        <f t="shared" si="181"/>
        <v>5^2.</v>
      </c>
      <c r="AA199" t="str">
        <f t="shared" si="180"/>
        <v/>
      </c>
      <c r="AB199" t="str">
        <f t="shared" si="182"/>
        <v>[,2]</v>
      </c>
      <c r="AC199" t="str">
        <f t="shared" si="183"/>
        <v>25</v>
      </c>
      <c r="AD199" t="str">
        <f t="shared" si="184"/>
        <v>25</v>
      </c>
      <c r="AE199" t="str">
        <f t="shared" si="199"/>
        <v>25</v>
      </c>
      <c r="AF199" t="str">
        <f t="shared" si="200"/>
        <v>25</v>
      </c>
      <c r="AG199">
        <f t="shared" ca="1" si="201"/>
        <v>0</v>
      </c>
      <c r="AH199" s="21">
        <f t="shared" si="185"/>
        <v>5.3515590275759486</v>
      </c>
    </row>
    <row r="200" spans="1:34">
      <c r="A200" s="3" t="s">
        <v>257</v>
      </c>
      <c r="B200"/>
      <c r="C200" s="6">
        <v>71.385000000000005</v>
      </c>
      <c r="E200" s="3" t="s">
        <v>293</v>
      </c>
      <c r="F200" s="7" t="e">
        <f t="shared" ca="1" si="186"/>
        <v>#VALUE!</v>
      </c>
      <c r="G200" s="7" t="e">
        <f t="shared" ca="1" si="187"/>
        <v>#VALUE!</v>
      </c>
      <c r="H200" s="2" t="s">
        <v>72</v>
      </c>
      <c r="I200" t="e">
        <f t="shared" si="188"/>
        <v>#VALUE!</v>
      </c>
      <c r="J200" t="e">
        <f t="shared" si="189"/>
        <v>#VALUE!</v>
      </c>
      <c r="K200" t="e">
        <f t="shared" si="190"/>
        <v>#VALUE!</v>
      </c>
      <c r="L200" t="e">
        <f t="shared" si="191"/>
        <v>#VALUE!</v>
      </c>
      <c r="M200" t="e">
        <f t="shared" si="192"/>
        <v>#VALUE!</v>
      </c>
      <c r="N200" t="e">
        <f t="shared" si="193"/>
        <v>#VALUE!</v>
      </c>
      <c r="O200" t="e">
        <f t="shared" si="194"/>
        <v>#VALUE!</v>
      </c>
      <c r="P200" t="e">
        <f t="shared" si="195"/>
        <v>#VALUE!</v>
      </c>
      <c r="Q200" t="e">
        <f t="shared" si="196"/>
        <v>#VALUE!</v>
      </c>
      <c r="R200" t="e">
        <f t="shared" si="197"/>
        <v>#VALUE!</v>
      </c>
      <c r="S200" t="e">
        <f t="shared" si="198"/>
        <v>#VALUE!</v>
      </c>
      <c r="T200" t="s">
        <v>71</v>
      </c>
      <c r="V200" s="7" t="e">
        <f t="shared" si="176"/>
        <v>#VALUE!</v>
      </c>
      <c r="W200" s="7" t="e">
        <f t="shared" si="177"/>
        <v>#VALUE!</v>
      </c>
      <c r="X200" s="7" t="e">
        <f t="shared" si="178"/>
        <v>#VALUE!</v>
      </c>
      <c r="Y200" t="e">
        <f t="shared" si="179"/>
        <v>#VALUE!</v>
      </c>
      <c r="Z200" t="e">
        <f t="shared" si="181"/>
        <v>#VALUE!</v>
      </c>
      <c r="AA200" t="e">
        <f t="shared" si="180"/>
        <v>#VALUE!</v>
      </c>
      <c r="AB200" t="e">
        <f t="shared" si="182"/>
        <v>#VALUE!</v>
      </c>
      <c r="AC200" t="e">
        <f t="shared" si="183"/>
        <v>#VALUE!</v>
      </c>
      <c r="AD200" t="e">
        <f t="shared" si="184"/>
        <v>#VALUE!</v>
      </c>
      <c r="AE200" t="e">
        <f t="shared" si="199"/>
        <v>#VALUE!</v>
      </c>
      <c r="AF200" t="e">
        <f t="shared" si="200"/>
        <v>#VALUE!</v>
      </c>
      <c r="AG200" t="e">
        <f t="shared" ca="1" si="201"/>
        <v>#VALUE!</v>
      </c>
      <c r="AH200" s="21" t="e">
        <f t="shared" si="185"/>
        <v>#VALUE!</v>
      </c>
    </row>
    <row r="201" spans="1:34">
      <c r="A201">
        <v>567</v>
      </c>
      <c r="B201">
        <v>544</v>
      </c>
      <c r="C201" s="6">
        <f t="shared" ref="C201:C211" si="202">(LN(A201)-LN(B201))/LN(2)*1200</f>
        <v>71.690500430267292</v>
      </c>
      <c r="D201" s="19"/>
      <c r="E201" s="19" t="s">
        <v>294</v>
      </c>
      <c r="F201" s="7" t="str">
        <f t="shared" ca="1" si="186"/>
        <v>7:17-small-semitone</v>
      </c>
      <c r="G201" s="7" t="str">
        <f t="shared" ca="1" si="187"/>
        <v>7:17SS</v>
      </c>
      <c r="H201" s="2" t="s">
        <v>72</v>
      </c>
      <c r="I201">
        <f t="shared" si="188"/>
        <v>-5</v>
      </c>
      <c r="J201">
        <f t="shared" si="189"/>
        <v>4</v>
      </c>
      <c r="K201">
        <f t="shared" si="190"/>
        <v>0</v>
      </c>
      <c r="L201">
        <f t="shared" si="191"/>
        <v>1</v>
      </c>
      <c r="M201">
        <f t="shared" si="192"/>
        <v>0</v>
      </c>
      <c r="N201">
        <f t="shared" si="193"/>
        <v>0</v>
      </c>
      <c r="O201">
        <f t="shared" si="194"/>
        <v>-1</v>
      </c>
      <c r="P201">
        <f t="shared" si="195"/>
        <v>0</v>
      </c>
      <c r="Q201">
        <f t="shared" si="196"/>
        <v>0</v>
      </c>
      <c r="R201">
        <f t="shared" si="197"/>
        <v>0</v>
      </c>
      <c r="S201">
        <f t="shared" si="198"/>
        <v>0</v>
      </c>
      <c r="T201" t="s">
        <v>71</v>
      </c>
      <c r="V201" s="7">
        <f t="shared" si="176"/>
        <v>1</v>
      </c>
      <c r="W201" s="7">
        <f t="shared" si="177"/>
        <v>1</v>
      </c>
      <c r="X201" s="7">
        <f t="shared" si="178"/>
        <v>7</v>
      </c>
      <c r="Y201">
        <f t="shared" si="179"/>
        <v>17</v>
      </c>
      <c r="Z201" t="str">
        <f t="shared" si="181"/>
        <v>7.</v>
      </c>
      <c r="AA201" t="str">
        <f t="shared" si="180"/>
        <v>17.</v>
      </c>
      <c r="AB201" t="str">
        <f t="shared" si="182"/>
        <v>[,0 1 0,0 -1]</v>
      </c>
      <c r="AC201" t="str">
        <f t="shared" si="183"/>
        <v>7:17</v>
      </c>
      <c r="AD201" t="str">
        <f t="shared" si="184"/>
        <v>7:17</v>
      </c>
      <c r="AE201" t="str">
        <f t="shared" si="199"/>
        <v>7:17</v>
      </c>
      <c r="AF201" t="str">
        <f t="shared" si="200"/>
        <v>7:17</v>
      </c>
      <c r="AG201">
        <f t="shared" ca="1" si="201"/>
        <v>0</v>
      </c>
      <c r="AH201" s="21">
        <f t="shared" si="185"/>
        <v>0.41424552941787418</v>
      </c>
    </row>
    <row r="202" spans="1:34">
      <c r="A202">
        <v>4782969</v>
      </c>
      <c r="B202">
        <v>4587520</v>
      </c>
      <c r="C202" s="6">
        <f t="shared" si="202"/>
        <v>72.230391781464007</v>
      </c>
      <c r="D202" s="19"/>
      <c r="E202" s="19" t="s">
        <v>295</v>
      </c>
      <c r="F202" s="7" t="str">
        <f t="shared" ca="1" si="186"/>
        <v>35-small-semitone</v>
      </c>
      <c r="G202" s="7" t="str">
        <f t="shared" ca="1" si="187"/>
        <v>35SS</v>
      </c>
      <c r="H202" s="2" t="s">
        <v>72</v>
      </c>
      <c r="I202">
        <f t="shared" si="188"/>
        <v>-17</v>
      </c>
      <c r="J202">
        <f t="shared" si="189"/>
        <v>14</v>
      </c>
      <c r="K202">
        <f t="shared" si="190"/>
        <v>-1</v>
      </c>
      <c r="L202">
        <f t="shared" si="191"/>
        <v>-1</v>
      </c>
      <c r="M202">
        <f t="shared" si="192"/>
        <v>0</v>
      </c>
      <c r="N202">
        <f t="shared" si="193"/>
        <v>0</v>
      </c>
      <c r="O202">
        <f t="shared" si="194"/>
        <v>0</v>
      </c>
      <c r="P202">
        <f t="shared" si="195"/>
        <v>0</v>
      </c>
      <c r="Q202">
        <f t="shared" si="196"/>
        <v>0</v>
      </c>
      <c r="R202">
        <f t="shared" si="197"/>
        <v>0</v>
      </c>
      <c r="S202">
        <f t="shared" si="198"/>
        <v>0</v>
      </c>
      <c r="T202" t="s">
        <v>71</v>
      </c>
      <c r="V202" s="7">
        <f t="shared" si="176"/>
        <v>1</v>
      </c>
      <c r="W202" s="7">
        <f t="shared" si="177"/>
        <v>1</v>
      </c>
      <c r="X202" s="7">
        <f t="shared" si="178"/>
        <v>1</v>
      </c>
      <c r="Y202">
        <f t="shared" si="179"/>
        <v>35</v>
      </c>
      <c r="Z202" t="str">
        <f t="shared" si="181"/>
        <v/>
      </c>
      <c r="AA202" t="str">
        <f t="shared" si="180"/>
        <v>5.7.</v>
      </c>
      <c r="AB202" t="str">
        <f t="shared" si="182"/>
        <v>[,-1 -1]</v>
      </c>
      <c r="AC202" t="str">
        <f t="shared" si="183"/>
        <v>35</v>
      </c>
      <c r="AD202" t="str">
        <f t="shared" si="184"/>
        <v>35</v>
      </c>
      <c r="AE202" t="str">
        <f t="shared" si="199"/>
        <v>35</v>
      </c>
      <c r="AF202" t="str">
        <f t="shared" si="200"/>
        <v>35</v>
      </c>
      <c r="AG202">
        <f t="shared" ca="1" si="201"/>
        <v>0</v>
      </c>
      <c r="AH202" s="21">
        <f t="shared" si="185"/>
        <v>9.5525113913863038</v>
      </c>
    </row>
    <row r="203" spans="1:34">
      <c r="A203">
        <v>649539</v>
      </c>
      <c r="B203">
        <v>622592</v>
      </c>
      <c r="C203" s="6">
        <f t="shared" si="202"/>
        <v>73.354934886328905</v>
      </c>
      <c r="E203" s="3" t="s">
        <v>280</v>
      </c>
      <c r="F203" s="7" t="str">
        <f t="shared" ca="1" si="186"/>
        <v>11:19-small-semitone</v>
      </c>
      <c r="G203" s="7" t="str">
        <f t="shared" ca="1" si="187"/>
        <v>11:19SS</v>
      </c>
      <c r="H203" s="2" t="s">
        <v>72</v>
      </c>
      <c r="I203">
        <f t="shared" si="188"/>
        <v>-15</v>
      </c>
      <c r="J203">
        <f t="shared" si="189"/>
        <v>10</v>
      </c>
      <c r="K203">
        <f t="shared" si="190"/>
        <v>0</v>
      </c>
      <c r="L203">
        <f t="shared" si="191"/>
        <v>0</v>
      </c>
      <c r="M203">
        <f t="shared" si="192"/>
        <v>1</v>
      </c>
      <c r="N203">
        <f t="shared" si="193"/>
        <v>0</v>
      </c>
      <c r="O203">
        <f t="shared" si="194"/>
        <v>0</v>
      </c>
      <c r="P203">
        <f t="shared" si="195"/>
        <v>-1</v>
      </c>
      <c r="Q203">
        <f t="shared" si="196"/>
        <v>0</v>
      </c>
      <c r="R203">
        <f t="shared" si="197"/>
        <v>0</v>
      </c>
      <c r="S203">
        <f t="shared" si="198"/>
        <v>0</v>
      </c>
      <c r="T203" t="s">
        <v>71</v>
      </c>
      <c r="V203" s="7">
        <f t="shared" si="176"/>
        <v>1</v>
      </c>
      <c r="W203" s="7">
        <f t="shared" si="177"/>
        <v>1</v>
      </c>
      <c r="X203" s="7">
        <f t="shared" si="178"/>
        <v>11</v>
      </c>
      <c r="Y203">
        <f t="shared" si="179"/>
        <v>19</v>
      </c>
      <c r="Z203" t="str">
        <f t="shared" si="181"/>
        <v>11.</v>
      </c>
      <c r="AA203" t="str">
        <f t="shared" si="180"/>
        <v>19.</v>
      </c>
      <c r="AB203" t="str">
        <f t="shared" si="182"/>
        <v>[,0 0 1,0 0 -1]</v>
      </c>
      <c r="AC203" t="str">
        <f t="shared" si="183"/>
        <v>11:19</v>
      </c>
      <c r="AD203" t="str">
        <f t="shared" si="184"/>
        <v>11:19</v>
      </c>
      <c r="AE203" t="str">
        <f t="shared" si="199"/>
        <v>11:19</v>
      </c>
      <c r="AF203" t="str">
        <f t="shared" si="200"/>
        <v>11:19</v>
      </c>
      <c r="AG203">
        <f t="shared" ca="1" si="201"/>
        <v>0</v>
      </c>
      <c r="AH203" s="21">
        <f t="shared" si="185"/>
        <v>5.4832691717966107</v>
      </c>
    </row>
    <row r="204" spans="1:34">
      <c r="A204" s="3">
        <v>24</v>
      </c>
      <c r="B204" s="3">
        <v>23</v>
      </c>
      <c r="C204" s="6">
        <f t="shared" si="202"/>
        <v>73.680653596972235</v>
      </c>
      <c r="E204" s="3" t="s">
        <v>296</v>
      </c>
      <c r="F204" s="7" t="str">
        <f t="shared" ca="1" si="186"/>
        <v>23-small-semitone</v>
      </c>
      <c r="G204" s="7" t="str">
        <f t="shared" ca="1" si="187"/>
        <v>23SS</v>
      </c>
      <c r="H204" s="2" t="s">
        <v>72</v>
      </c>
      <c r="I204">
        <f t="shared" si="188"/>
        <v>3</v>
      </c>
      <c r="J204">
        <f t="shared" si="189"/>
        <v>1</v>
      </c>
      <c r="K204">
        <f t="shared" si="190"/>
        <v>0</v>
      </c>
      <c r="L204">
        <f t="shared" si="191"/>
        <v>0</v>
      </c>
      <c r="M204">
        <f t="shared" si="192"/>
        <v>0</v>
      </c>
      <c r="N204">
        <f t="shared" si="193"/>
        <v>0</v>
      </c>
      <c r="O204">
        <f t="shared" si="194"/>
        <v>0</v>
      </c>
      <c r="P204">
        <f t="shared" si="195"/>
        <v>0</v>
      </c>
      <c r="Q204">
        <f t="shared" si="196"/>
        <v>-1</v>
      </c>
      <c r="R204">
        <f t="shared" si="197"/>
        <v>0</v>
      </c>
      <c r="S204">
        <f t="shared" si="198"/>
        <v>0</v>
      </c>
      <c r="T204" t="s">
        <v>71</v>
      </c>
      <c r="V204" s="7">
        <f t="shared" si="176"/>
        <v>1</v>
      </c>
      <c r="W204" s="7">
        <f t="shared" si="177"/>
        <v>1</v>
      </c>
      <c r="X204" s="7">
        <f t="shared" si="178"/>
        <v>1</v>
      </c>
      <c r="Y204">
        <f t="shared" si="179"/>
        <v>23</v>
      </c>
      <c r="Z204" t="str">
        <f t="shared" si="181"/>
        <v/>
      </c>
      <c r="AA204" t="str">
        <f t="shared" si="180"/>
        <v>23.</v>
      </c>
      <c r="AB204" t="str">
        <f t="shared" si="182"/>
        <v>[,0 0 0,0 0 0,-1]</v>
      </c>
      <c r="AC204" t="str">
        <f t="shared" si="183"/>
        <v>23</v>
      </c>
      <c r="AD204" t="str">
        <f t="shared" si="184"/>
        <v>23</v>
      </c>
      <c r="AE204" t="str">
        <f t="shared" si="199"/>
        <v>23</v>
      </c>
      <c r="AF204" t="str">
        <f t="shared" si="200"/>
        <v>23</v>
      </c>
      <c r="AG204">
        <f t="shared" ca="1" si="201"/>
        <v>0</v>
      </c>
      <c r="AH204" s="21">
        <f t="shared" si="185"/>
        <v>3.5367865169442378</v>
      </c>
    </row>
    <row r="205" spans="1:34">
      <c r="A205">
        <v>2673</v>
      </c>
      <c r="B205">
        <v>2560</v>
      </c>
      <c r="C205" s="6">
        <f t="shared" si="202"/>
        <v>74.779232826858774</v>
      </c>
      <c r="E205" s="3" t="s">
        <v>279</v>
      </c>
      <c r="F205" s="7" t="str">
        <f t="shared" ca="1" si="186"/>
        <v>5:11-small-semitone</v>
      </c>
      <c r="G205" s="7" t="str">
        <f t="shared" ca="1" si="187"/>
        <v>5:11SS</v>
      </c>
      <c r="H205" s="2" t="s">
        <v>72</v>
      </c>
      <c r="I205">
        <f t="shared" si="188"/>
        <v>-9</v>
      </c>
      <c r="J205">
        <f t="shared" si="189"/>
        <v>5</v>
      </c>
      <c r="K205">
        <f t="shared" si="190"/>
        <v>-1</v>
      </c>
      <c r="L205">
        <f t="shared" si="191"/>
        <v>0</v>
      </c>
      <c r="M205">
        <f t="shared" si="192"/>
        <v>1</v>
      </c>
      <c r="N205">
        <f t="shared" si="193"/>
        <v>0</v>
      </c>
      <c r="O205">
        <f t="shared" si="194"/>
        <v>0</v>
      </c>
      <c r="P205">
        <f t="shared" si="195"/>
        <v>0</v>
      </c>
      <c r="Q205">
        <f t="shared" si="196"/>
        <v>0</v>
      </c>
      <c r="R205">
        <f t="shared" si="197"/>
        <v>0</v>
      </c>
      <c r="S205">
        <f t="shared" si="198"/>
        <v>0</v>
      </c>
      <c r="T205" t="s">
        <v>71</v>
      </c>
      <c r="V205" s="7">
        <f t="shared" si="176"/>
        <v>1</v>
      </c>
      <c r="W205" s="7">
        <f t="shared" si="177"/>
        <v>1</v>
      </c>
      <c r="X205" s="7">
        <f t="shared" si="178"/>
        <v>11</v>
      </c>
      <c r="Y205">
        <f t="shared" si="179"/>
        <v>5</v>
      </c>
      <c r="Z205" t="str">
        <f t="shared" si="181"/>
        <v>11.</v>
      </c>
      <c r="AA205" t="str">
        <f t="shared" si="180"/>
        <v>5.</v>
      </c>
      <c r="AB205" t="str">
        <f t="shared" si="182"/>
        <v>[,-1 0 1]</v>
      </c>
      <c r="AC205" t="str">
        <f t="shared" si="183"/>
        <v>5:11</v>
      </c>
      <c r="AD205" t="str">
        <f t="shared" si="184"/>
        <v>5:11</v>
      </c>
      <c r="AE205" t="str">
        <f t="shared" si="199"/>
        <v>5:11</v>
      </c>
      <c r="AF205" t="str">
        <f t="shared" si="200"/>
        <v>5:11</v>
      </c>
      <c r="AG205">
        <f t="shared" ca="1" si="201"/>
        <v>0</v>
      </c>
      <c r="AH205" s="21">
        <f t="shared" si="185"/>
        <v>0.39556995392521976</v>
      </c>
    </row>
    <row r="206" spans="1:34">
      <c r="A206">
        <v>3011499</v>
      </c>
      <c r="B206">
        <v>2883584</v>
      </c>
      <c r="C206" s="6">
        <f t="shared" si="202"/>
        <v>75.142476654912258</v>
      </c>
      <c r="D206" s="19"/>
      <c r="E206" s="19" t="s">
        <v>297</v>
      </c>
      <c r="F206" s="7" t="str">
        <f t="shared" ca="1" si="186"/>
        <v>11:17-small-semitone</v>
      </c>
      <c r="G206" s="7" t="str">
        <f t="shared" ca="1" si="187"/>
        <v>11:17SS</v>
      </c>
      <c r="H206" s="2" t="s">
        <v>72</v>
      </c>
      <c r="I206">
        <f t="shared" si="188"/>
        <v>-18</v>
      </c>
      <c r="J206">
        <f t="shared" si="189"/>
        <v>11</v>
      </c>
      <c r="K206">
        <f t="shared" si="190"/>
        <v>0</v>
      </c>
      <c r="L206">
        <f t="shared" si="191"/>
        <v>0</v>
      </c>
      <c r="M206">
        <f t="shared" si="192"/>
        <v>-1</v>
      </c>
      <c r="N206">
        <f t="shared" si="193"/>
        <v>0</v>
      </c>
      <c r="O206">
        <f t="shared" si="194"/>
        <v>1</v>
      </c>
      <c r="P206">
        <f t="shared" si="195"/>
        <v>0</v>
      </c>
      <c r="Q206">
        <f t="shared" si="196"/>
        <v>0</v>
      </c>
      <c r="R206">
        <f t="shared" si="197"/>
        <v>0</v>
      </c>
      <c r="S206">
        <f t="shared" si="198"/>
        <v>0</v>
      </c>
      <c r="T206" t="s">
        <v>71</v>
      </c>
      <c r="V206" s="7">
        <f t="shared" si="176"/>
        <v>1</v>
      </c>
      <c r="W206" s="7">
        <f t="shared" si="177"/>
        <v>1</v>
      </c>
      <c r="X206" s="7">
        <f t="shared" si="178"/>
        <v>17</v>
      </c>
      <c r="Y206">
        <f t="shared" si="179"/>
        <v>11</v>
      </c>
      <c r="Z206" t="str">
        <f t="shared" si="181"/>
        <v>17.</v>
      </c>
      <c r="AA206" t="str">
        <f t="shared" si="180"/>
        <v>11.</v>
      </c>
      <c r="AB206" t="str">
        <f t="shared" si="182"/>
        <v>[,0 0 -1,0 1]</v>
      </c>
      <c r="AC206" t="str">
        <f t="shared" si="183"/>
        <v>11:17</v>
      </c>
      <c r="AD206" t="str">
        <f t="shared" si="184"/>
        <v>11:17</v>
      </c>
      <c r="AE206" t="str">
        <f t="shared" si="199"/>
        <v>11:17</v>
      </c>
      <c r="AF206" t="str">
        <f t="shared" si="200"/>
        <v>11:17</v>
      </c>
      <c r="AG206">
        <f t="shared" ca="1" si="201"/>
        <v>0</v>
      </c>
      <c r="AH206" s="21">
        <f t="shared" si="185"/>
        <v>6.3732037068708642</v>
      </c>
    </row>
    <row r="207" spans="1:34">
      <c r="A207">
        <v>256</v>
      </c>
      <c r="B207">
        <v>245</v>
      </c>
      <c r="C207" s="6">
        <f t="shared" si="202"/>
        <v>76.034473196914263</v>
      </c>
      <c r="E207" s="3" t="s">
        <v>278</v>
      </c>
      <c r="F207" s="7" t="str">
        <f t="shared" ca="1" si="186"/>
        <v>245-small-semitone</v>
      </c>
      <c r="G207" s="7" t="str">
        <f t="shared" ca="1" si="187"/>
        <v>245SS</v>
      </c>
      <c r="H207" s="2" t="s">
        <v>72</v>
      </c>
      <c r="I207">
        <f t="shared" si="188"/>
        <v>8</v>
      </c>
      <c r="J207">
        <f t="shared" si="189"/>
        <v>0</v>
      </c>
      <c r="K207">
        <f t="shared" si="190"/>
        <v>-1</v>
      </c>
      <c r="L207">
        <f t="shared" si="191"/>
        <v>-2</v>
      </c>
      <c r="M207">
        <f t="shared" si="192"/>
        <v>0</v>
      </c>
      <c r="N207">
        <f t="shared" si="193"/>
        <v>0</v>
      </c>
      <c r="O207">
        <f t="shared" si="194"/>
        <v>0</v>
      </c>
      <c r="P207">
        <f t="shared" si="195"/>
        <v>0</v>
      </c>
      <c r="Q207">
        <f t="shared" si="196"/>
        <v>0</v>
      </c>
      <c r="R207">
        <f t="shared" si="197"/>
        <v>0</v>
      </c>
      <c r="S207">
        <f t="shared" si="198"/>
        <v>0</v>
      </c>
      <c r="T207" t="s">
        <v>71</v>
      </c>
      <c r="V207" s="7">
        <f t="shared" si="176"/>
        <v>1</v>
      </c>
      <c r="W207" s="7">
        <f t="shared" si="177"/>
        <v>1</v>
      </c>
      <c r="X207" s="7">
        <f t="shared" si="178"/>
        <v>1</v>
      </c>
      <c r="Y207">
        <f t="shared" si="179"/>
        <v>245</v>
      </c>
      <c r="Z207" t="str">
        <f t="shared" si="181"/>
        <v/>
      </c>
      <c r="AA207" t="str">
        <f t="shared" si="180"/>
        <v>5.7^2.</v>
      </c>
      <c r="AB207" t="str">
        <f t="shared" si="182"/>
        <v>[,-1 -2]</v>
      </c>
      <c r="AC207" t="str">
        <f t="shared" si="183"/>
        <v>245</v>
      </c>
      <c r="AD207" t="str">
        <f t="shared" si="184"/>
        <v>245</v>
      </c>
      <c r="AE207" t="str">
        <f t="shared" si="199"/>
        <v>245</v>
      </c>
      <c r="AF207" t="str">
        <f t="shared" si="200"/>
        <v>245</v>
      </c>
      <c r="AG207">
        <f t="shared" ca="1" si="201"/>
        <v>0</v>
      </c>
      <c r="AH207" s="21">
        <f t="shared" si="185"/>
        <v>4.6817197728671314</v>
      </c>
    </row>
    <row r="208" spans="1:34">
      <c r="A208">
        <v>17537553</v>
      </c>
      <c r="B208">
        <v>16777216</v>
      </c>
      <c r="C208" s="6">
        <f t="shared" si="202"/>
        <v>76.732953614795207</v>
      </c>
      <c r="D208" s="19"/>
      <c r="E208" s="19" t="s">
        <v>298</v>
      </c>
      <c r="F208" s="7" t="str">
        <f t="shared" ca="1" si="186"/>
        <v>undecimal small-semitone</v>
      </c>
      <c r="G208" s="7" t="str">
        <f t="shared" ca="1" si="187"/>
        <v>11SS</v>
      </c>
      <c r="H208" s="2" t="s">
        <v>72</v>
      </c>
      <c r="I208">
        <f t="shared" si="188"/>
        <v>-24</v>
      </c>
      <c r="J208">
        <f t="shared" si="189"/>
        <v>13</v>
      </c>
      <c r="K208">
        <f t="shared" si="190"/>
        <v>0</v>
      </c>
      <c r="L208">
        <f t="shared" si="191"/>
        <v>0</v>
      </c>
      <c r="M208">
        <f t="shared" si="192"/>
        <v>1</v>
      </c>
      <c r="N208">
        <f t="shared" si="193"/>
        <v>0</v>
      </c>
      <c r="O208">
        <f t="shared" si="194"/>
        <v>0</v>
      </c>
      <c r="P208">
        <f t="shared" si="195"/>
        <v>0</v>
      </c>
      <c r="Q208">
        <f t="shared" si="196"/>
        <v>0</v>
      </c>
      <c r="R208">
        <f t="shared" si="197"/>
        <v>0</v>
      </c>
      <c r="S208">
        <f t="shared" si="198"/>
        <v>0</v>
      </c>
      <c r="T208" t="s">
        <v>71</v>
      </c>
      <c r="V208" s="7">
        <f t="shared" ref="V208:V239" si="203">A208/(I$5^IF(I208&gt;0,I208,0)*J$5^IF(J208&gt;0,J208,0)*K$5^IF(K208&gt;0,K208,0)*L$5^IF(L208&gt;0,L208,0)*M$5^IF(M208&gt;0,M208,0)*N$5^IF(N208&gt;0,N208,0)*O$5^IF(O208&gt;0,O208,0)*P$5^IF(P208&gt;0,P208,0)*Q$5^IF(Q208&gt;0,Q208,0)*R$5^IF(R208&gt;0,R208,0)*S$5^IF(S208&gt;0,S208,0))</f>
        <v>1</v>
      </c>
      <c r="W208" s="7">
        <f t="shared" ref="W208:W239" si="204">B208/(I$5^IF(I208&lt;0,-I208,0)*J$5^IF(J208&lt;0,-J208,0)*K$5^IF(K208&lt;0,-K208,0)*L$5^IF(L208&lt;0,-L208,0)*M$5^IF(M208&lt;0,-M208,0)*N$5^IF(N208&lt;0,-N208,0)*O$5^IF(O208&lt;0,-O208,0)*P$5^IF(P208&lt;0,-P208,0)*Q$5^IF(Q208&lt;0,-Q208,0)*R$5^IF(R208&lt;0,-R208,0)*S$5^IF(S208&lt;0,-S208,0))</f>
        <v>1</v>
      </c>
      <c r="X208" s="7">
        <f t="shared" si="178"/>
        <v>11</v>
      </c>
      <c r="Y208">
        <f t="shared" si="179"/>
        <v>1</v>
      </c>
      <c r="Z208" t="str">
        <f t="shared" si="181"/>
        <v>11.</v>
      </c>
      <c r="AA208" t="str">
        <f t="shared" si="180"/>
        <v/>
      </c>
      <c r="AB208" t="str">
        <f t="shared" si="182"/>
        <v>[,0 0 1]</v>
      </c>
      <c r="AC208" t="str">
        <f t="shared" si="183"/>
        <v>11</v>
      </c>
      <c r="AD208" t="str">
        <f t="shared" si="184"/>
        <v>11</v>
      </c>
      <c r="AE208" t="str">
        <f t="shared" si="199"/>
        <v>undecimal</v>
      </c>
      <c r="AF208" t="str">
        <f t="shared" si="200"/>
        <v>11</v>
      </c>
      <c r="AG208">
        <f t="shared" ca="1" si="201"/>
        <v>0</v>
      </c>
      <c r="AH208" s="21">
        <f t="shared" si="185"/>
        <v>8.2752722408095494</v>
      </c>
    </row>
    <row r="209" spans="1:34">
      <c r="A209" s="3">
        <v>23</v>
      </c>
      <c r="B209" s="3">
        <v>22</v>
      </c>
      <c r="C209" s="6">
        <f t="shared" si="202"/>
        <v>76.956404903658338</v>
      </c>
      <c r="F209" s="7" t="str">
        <f t="shared" ca="1" si="186"/>
        <v>11:23-small-semitone</v>
      </c>
      <c r="G209" s="7" t="str">
        <f t="shared" ca="1" si="187"/>
        <v>11:23SS</v>
      </c>
      <c r="H209" s="2" t="s">
        <v>72</v>
      </c>
      <c r="I209">
        <f t="shared" si="188"/>
        <v>-1</v>
      </c>
      <c r="J209">
        <f t="shared" si="189"/>
        <v>0</v>
      </c>
      <c r="K209">
        <f t="shared" si="190"/>
        <v>0</v>
      </c>
      <c r="L209">
        <f t="shared" si="191"/>
        <v>0</v>
      </c>
      <c r="M209">
        <f t="shared" si="192"/>
        <v>-1</v>
      </c>
      <c r="N209">
        <f t="shared" si="193"/>
        <v>0</v>
      </c>
      <c r="O209">
        <f t="shared" si="194"/>
        <v>0</v>
      </c>
      <c r="P209">
        <f t="shared" si="195"/>
        <v>0</v>
      </c>
      <c r="Q209">
        <f t="shared" si="196"/>
        <v>1</v>
      </c>
      <c r="R209">
        <f t="shared" si="197"/>
        <v>0</v>
      </c>
      <c r="S209">
        <f t="shared" si="198"/>
        <v>0</v>
      </c>
      <c r="T209" t="s">
        <v>71</v>
      </c>
      <c r="V209" s="7">
        <f t="shared" si="203"/>
        <v>1</v>
      </c>
      <c r="W209" s="7">
        <f t="shared" si="204"/>
        <v>1</v>
      </c>
      <c r="X209" s="7">
        <f t="shared" si="178"/>
        <v>23</v>
      </c>
      <c r="Y209">
        <f t="shared" si="179"/>
        <v>11</v>
      </c>
      <c r="Z209" t="str">
        <f t="shared" si="181"/>
        <v>23.</v>
      </c>
      <c r="AA209" t="str">
        <f t="shared" si="180"/>
        <v>11.</v>
      </c>
      <c r="AB209" t="str">
        <f t="shared" si="182"/>
        <v>[,0 0 -1,0 0 0,1]</v>
      </c>
      <c r="AC209" t="str">
        <f t="shared" si="183"/>
        <v>11:23</v>
      </c>
      <c r="AD209" t="str">
        <f t="shared" si="184"/>
        <v>11:23</v>
      </c>
      <c r="AE209" t="str">
        <f t="shared" si="199"/>
        <v>11:23</v>
      </c>
      <c r="AF209" t="str">
        <f t="shared" si="200"/>
        <v>11:23</v>
      </c>
      <c r="AG209">
        <f t="shared" ca="1" si="201"/>
        <v>0</v>
      </c>
      <c r="AH209" s="21">
        <f t="shared" si="185"/>
        <v>4.7384864698562543</v>
      </c>
    </row>
    <row r="210" spans="1:34">
      <c r="A210">
        <v>6561</v>
      </c>
      <c r="B210">
        <v>6272</v>
      </c>
      <c r="C210" s="6">
        <f t="shared" si="202"/>
        <v>77.988193984852245</v>
      </c>
      <c r="E210" s="3" t="s">
        <v>277</v>
      </c>
      <c r="F210" s="7" t="str">
        <f t="shared" ca="1" si="186"/>
        <v>49-small-semitone</v>
      </c>
      <c r="G210" s="7" t="str">
        <f t="shared" ca="1" si="187"/>
        <v>49SS</v>
      </c>
      <c r="H210" s="2" t="s">
        <v>72</v>
      </c>
      <c r="I210">
        <f t="shared" si="188"/>
        <v>-7</v>
      </c>
      <c r="J210">
        <f t="shared" si="189"/>
        <v>8</v>
      </c>
      <c r="K210">
        <f t="shared" si="190"/>
        <v>0</v>
      </c>
      <c r="L210">
        <f t="shared" si="191"/>
        <v>-2</v>
      </c>
      <c r="M210">
        <f t="shared" si="192"/>
        <v>0</v>
      </c>
      <c r="N210">
        <f t="shared" si="193"/>
        <v>0</v>
      </c>
      <c r="O210">
        <f t="shared" si="194"/>
        <v>0</v>
      </c>
      <c r="P210">
        <f t="shared" si="195"/>
        <v>0</v>
      </c>
      <c r="Q210">
        <f t="shared" si="196"/>
        <v>0</v>
      </c>
      <c r="R210">
        <f t="shared" si="197"/>
        <v>0</v>
      </c>
      <c r="S210">
        <f t="shared" si="198"/>
        <v>0</v>
      </c>
      <c r="T210" t="s">
        <v>71</v>
      </c>
      <c r="V210" s="7">
        <f t="shared" si="203"/>
        <v>1</v>
      </c>
      <c r="W210" s="7">
        <f t="shared" si="204"/>
        <v>1</v>
      </c>
      <c r="X210" s="7">
        <f t="shared" si="178"/>
        <v>1</v>
      </c>
      <c r="Y210">
        <f t="shared" si="179"/>
        <v>49</v>
      </c>
      <c r="Z210" t="str">
        <f t="shared" si="181"/>
        <v/>
      </c>
      <c r="AA210" t="str">
        <f t="shared" si="180"/>
        <v>7^2.</v>
      </c>
      <c r="AB210" t="str">
        <f t="shared" si="182"/>
        <v>[,0 -2]</v>
      </c>
      <c r="AC210" t="str">
        <f t="shared" si="183"/>
        <v>49</v>
      </c>
      <c r="AD210" t="str">
        <f t="shared" si="184"/>
        <v>49</v>
      </c>
      <c r="AE210" t="str">
        <f t="shared" si="199"/>
        <v>49</v>
      </c>
      <c r="AF210" t="str">
        <f t="shared" si="200"/>
        <v>49</v>
      </c>
      <c r="AG210">
        <f t="shared" ca="1" si="201"/>
        <v>0</v>
      </c>
      <c r="AH210" s="21">
        <f t="shared" si="185"/>
        <v>3.1979825140171023</v>
      </c>
    </row>
    <row r="211" spans="1:34">
      <c r="A211">
        <v>107163</v>
      </c>
      <c r="B211">
        <v>102400</v>
      </c>
      <c r="C211" s="6">
        <f t="shared" si="202"/>
        <v>78.709391266292656</v>
      </c>
      <c r="E211" s="3" t="s">
        <v>299</v>
      </c>
      <c r="F211" s="7" t="str">
        <f t="shared" ca="1" si="186"/>
        <v>25:49-small-semitone</v>
      </c>
      <c r="G211" s="7" t="str">
        <f t="shared" ca="1" si="187"/>
        <v>25:49SS</v>
      </c>
      <c r="H211" s="2" t="s">
        <v>72</v>
      </c>
      <c r="I211">
        <f t="shared" si="188"/>
        <v>-12</v>
      </c>
      <c r="J211">
        <f t="shared" si="189"/>
        <v>7</v>
      </c>
      <c r="K211">
        <f t="shared" si="190"/>
        <v>-2</v>
      </c>
      <c r="L211">
        <f t="shared" si="191"/>
        <v>2</v>
      </c>
      <c r="M211">
        <f t="shared" si="192"/>
        <v>0</v>
      </c>
      <c r="N211">
        <f t="shared" si="193"/>
        <v>0</v>
      </c>
      <c r="O211">
        <f t="shared" si="194"/>
        <v>0</v>
      </c>
      <c r="P211">
        <f t="shared" si="195"/>
        <v>0</v>
      </c>
      <c r="Q211">
        <f t="shared" si="196"/>
        <v>0</v>
      </c>
      <c r="R211">
        <f t="shared" si="197"/>
        <v>0</v>
      </c>
      <c r="S211">
        <f t="shared" si="198"/>
        <v>0</v>
      </c>
      <c r="T211" t="s">
        <v>71</v>
      </c>
      <c r="V211" s="7">
        <f t="shared" si="203"/>
        <v>1</v>
      </c>
      <c r="W211" s="7">
        <f t="shared" si="204"/>
        <v>1</v>
      </c>
      <c r="X211" s="7">
        <f t="shared" ref="X211:X242" si="205">K$5^IF(K211&gt;0,K211,0)*L$5^IF(L211&gt;0,L211,0)*M$5^IF(M211&gt;0,M211,0)*N$5^IF(N211&gt;0,N211,0)*O$5^IF(O211&gt;0,O211,0)*P$5^IF(P211&gt;0,P211,0)*Q$5^IF(Q211&gt;0,Q211,0)*R$5^IF(R211&gt;0,R211,0)*S$5^IF(S211&gt;0,S211,0)</f>
        <v>49</v>
      </c>
      <c r="Y211">
        <f t="shared" ref="Y211:Y242" si="206">K$5^IF(K211&lt;0,-K211,0)*L$5^IF(L211&lt;0,-L211,0)*M$5^IF(M211&lt;0,-M211,0)*N$5^IF(N211&lt;0,-N211,0)*O$5^IF(O211&lt;0,-O211,0)*P$5^IF(P211&lt;0,-P211,0)*Q$5^IF(Q211&lt;0,-Q211,0)*R$5^IF(R211&lt;0,-R211,0)*S$5^IF(S211&lt;0,-S211,0)</f>
        <v>25</v>
      </c>
      <c r="Z211" t="str">
        <f t="shared" si="181"/>
        <v>7^2.</v>
      </c>
      <c r="AA211" t="str">
        <f t="shared" ref="AA211:AA242" si="207">IF(K211&lt;0,K$5&amp;IF(K211&lt;-1,"^"&amp;-K211,"")&amp;".","")&amp;IF(L211&lt;0,L$5&amp;IF(L211&lt;-1,"^"&amp;-L211,"")&amp;".","")&amp;IF(M211&lt;0,M$5&amp;IF(M211&lt;-1,"^"&amp;-M211,"")&amp;".","")&amp;IF(N211&lt;0,N$5&amp;IF(N211&lt;-1,"^"&amp;-N211,"")&amp;".","")&amp;IF(O211&lt;0,O$5&amp;IF(O211&lt;-1,"^"&amp;-O211,"")&amp;".","")&amp;IF(P211&lt;0,P$5&amp;IF(P211&lt;-1,"^"&amp;-P211,"")&amp;".","")&amp;IF(Q211&lt;0,Q$5&amp;IF(Q211&lt;-1,"^"&amp;-Q211,"")&amp;".","")&amp;IF(R211&lt;0,R$5&amp;IF(R211&lt;-1,"^"&amp;-R211,"")&amp;".","")&amp;IF(S211&lt;0,S$5&amp;IF(S211&lt;-1,"^"&amp;-S211,"")&amp;".","")</f>
        <v>5^2.</v>
      </c>
      <c r="AB211" t="str">
        <f t="shared" si="182"/>
        <v>[,-2 2]</v>
      </c>
      <c r="AC211" t="str">
        <f t="shared" si="183"/>
        <v>25:49</v>
      </c>
      <c r="AD211" t="str">
        <f t="shared" si="184"/>
        <v>25:49</v>
      </c>
      <c r="AE211" t="str">
        <f t="shared" si="199"/>
        <v>25:49</v>
      </c>
      <c r="AF211" t="str">
        <f t="shared" si="200"/>
        <v>25:49</v>
      </c>
      <c r="AG211">
        <f t="shared" ca="1" si="201"/>
        <v>0</v>
      </c>
      <c r="AH211" s="21">
        <f t="shared" si="185"/>
        <v>2.1535757675678537</v>
      </c>
    </row>
    <row r="212" spans="1:34">
      <c r="A212" s="3" t="s">
        <v>257</v>
      </c>
      <c r="B212"/>
      <c r="C212" s="6">
        <v>79.454999999999998</v>
      </c>
      <c r="D212" s="19"/>
      <c r="E212" s="19" t="s">
        <v>300</v>
      </c>
      <c r="F212" s="7" t="e">
        <f t="shared" ca="1" si="186"/>
        <v>#VALUE!</v>
      </c>
      <c r="G212" s="7" t="e">
        <f t="shared" ca="1" si="187"/>
        <v>#VALUE!</v>
      </c>
      <c r="H212" s="2" t="s">
        <v>72</v>
      </c>
      <c r="I212" t="e">
        <f t="shared" si="188"/>
        <v>#VALUE!</v>
      </c>
      <c r="J212" t="e">
        <f t="shared" si="189"/>
        <v>#VALUE!</v>
      </c>
      <c r="K212" t="e">
        <f t="shared" si="190"/>
        <v>#VALUE!</v>
      </c>
      <c r="L212" t="e">
        <f t="shared" si="191"/>
        <v>#VALUE!</v>
      </c>
      <c r="M212" t="e">
        <f t="shared" si="192"/>
        <v>#VALUE!</v>
      </c>
      <c r="N212" t="e">
        <f t="shared" si="193"/>
        <v>#VALUE!</v>
      </c>
      <c r="O212" t="e">
        <f t="shared" si="194"/>
        <v>#VALUE!</v>
      </c>
      <c r="P212" t="e">
        <f t="shared" si="195"/>
        <v>#VALUE!</v>
      </c>
      <c r="Q212" t="e">
        <f t="shared" si="196"/>
        <v>#VALUE!</v>
      </c>
      <c r="R212" t="e">
        <f t="shared" si="197"/>
        <v>#VALUE!</v>
      </c>
      <c r="S212" t="e">
        <f t="shared" si="198"/>
        <v>#VALUE!</v>
      </c>
      <c r="T212" t="s">
        <v>71</v>
      </c>
      <c r="V212" s="7" t="e">
        <f t="shared" si="203"/>
        <v>#VALUE!</v>
      </c>
      <c r="W212" s="7" t="e">
        <f t="shared" si="204"/>
        <v>#VALUE!</v>
      </c>
      <c r="X212" s="7" t="e">
        <f t="shared" si="205"/>
        <v>#VALUE!</v>
      </c>
      <c r="Y212" t="e">
        <f t="shared" si="206"/>
        <v>#VALUE!</v>
      </c>
      <c r="Z212" t="e">
        <f t="shared" si="181"/>
        <v>#VALUE!</v>
      </c>
      <c r="AA212" t="e">
        <f t="shared" si="207"/>
        <v>#VALUE!</v>
      </c>
      <c r="AB212" t="e">
        <f t="shared" si="182"/>
        <v>#VALUE!</v>
      </c>
      <c r="AC212" t="e">
        <f t="shared" si="183"/>
        <v>#VALUE!</v>
      </c>
      <c r="AD212" t="e">
        <f t="shared" si="184"/>
        <v>#VALUE!</v>
      </c>
      <c r="AE212" t="e">
        <f t="shared" si="199"/>
        <v>#VALUE!</v>
      </c>
      <c r="AF212" t="e">
        <f t="shared" si="200"/>
        <v>#VALUE!</v>
      </c>
      <c r="AG212" t="e">
        <f t="shared" ca="1" si="201"/>
        <v>#VALUE!</v>
      </c>
      <c r="AH212" s="21" t="e">
        <f t="shared" si="185"/>
        <v>#VALUE!</v>
      </c>
    </row>
    <row r="213" spans="1:34">
      <c r="A213">
        <v>243</v>
      </c>
      <c r="B213">
        <v>232</v>
      </c>
      <c r="C213" s="6">
        <f>(LN(A213)-LN(B213))/LN(2)*1200</f>
        <v>80.1978101738503</v>
      </c>
      <c r="E213" s="3" t="s">
        <v>301</v>
      </c>
      <c r="F213" s="7" t="str">
        <f t="shared" ca="1" si="186"/>
        <v>29-small-semitone</v>
      </c>
      <c r="G213" s="7" t="str">
        <f t="shared" ca="1" si="187"/>
        <v>29SS</v>
      </c>
      <c r="H213" s="2" t="s">
        <v>72</v>
      </c>
      <c r="I213">
        <f t="shared" si="188"/>
        <v>-3</v>
      </c>
      <c r="J213">
        <f t="shared" si="189"/>
        <v>5</v>
      </c>
      <c r="K213">
        <f t="shared" si="190"/>
        <v>0</v>
      </c>
      <c r="L213">
        <f t="shared" si="191"/>
        <v>0</v>
      </c>
      <c r="M213">
        <f t="shared" si="192"/>
        <v>0</v>
      </c>
      <c r="N213">
        <f t="shared" si="193"/>
        <v>0</v>
      </c>
      <c r="O213">
        <f t="shared" si="194"/>
        <v>0</v>
      </c>
      <c r="P213">
        <f t="shared" si="195"/>
        <v>0</v>
      </c>
      <c r="Q213">
        <f t="shared" si="196"/>
        <v>0</v>
      </c>
      <c r="R213">
        <f t="shared" si="197"/>
        <v>-1</v>
      </c>
      <c r="S213">
        <f t="shared" si="198"/>
        <v>0</v>
      </c>
      <c r="T213" t="s">
        <v>71</v>
      </c>
      <c r="V213" s="7">
        <f t="shared" si="203"/>
        <v>1</v>
      </c>
      <c r="W213" s="7">
        <f t="shared" si="204"/>
        <v>1</v>
      </c>
      <c r="X213" s="7">
        <f t="shared" si="205"/>
        <v>1</v>
      </c>
      <c r="Y213">
        <f t="shared" si="206"/>
        <v>29</v>
      </c>
      <c r="Z213" t="str">
        <f t="shared" si="181"/>
        <v/>
      </c>
      <c r="AA213" t="str">
        <f t="shared" si="207"/>
        <v>29.</v>
      </c>
      <c r="AB213" t="str">
        <f t="shared" si="182"/>
        <v>[,0 0 0,0 0 0,0 -1]</v>
      </c>
      <c r="AC213" t="str">
        <f t="shared" si="183"/>
        <v>29</v>
      </c>
      <c r="AD213" t="str">
        <f t="shared" si="184"/>
        <v>29</v>
      </c>
      <c r="AE213" t="str">
        <f t="shared" si="199"/>
        <v>29</v>
      </c>
      <c r="AF213" t="str">
        <f t="shared" si="200"/>
        <v>29</v>
      </c>
      <c r="AG213">
        <f t="shared" ca="1" si="201"/>
        <v>0</v>
      </c>
      <c r="AH213" s="21">
        <f t="shared" si="185"/>
        <v>6.1928387940782592E-2</v>
      </c>
    </row>
    <row r="214" spans="1:34">
      <c r="A214" s="3">
        <v>22</v>
      </c>
      <c r="B214" s="3">
        <v>21</v>
      </c>
      <c r="C214" s="6">
        <f>(LN(A214)-LN(B214))/LN(2)*1200</f>
        <v>80.537035030244709</v>
      </c>
      <c r="E214" s="3" t="s">
        <v>276</v>
      </c>
      <c r="F214" s="7" t="str">
        <f t="shared" ca="1" si="186"/>
        <v>7:11-limma</v>
      </c>
      <c r="G214" s="7" t="str">
        <f t="shared" ca="1" si="187"/>
        <v>7:11MS</v>
      </c>
      <c r="H214" s="2" t="s">
        <v>72</v>
      </c>
      <c r="I214">
        <f t="shared" si="188"/>
        <v>1</v>
      </c>
      <c r="J214">
        <f t="shared" si="189"/>
        <v>-1</v>
      </c>
      <c r="K214">
        <f t="shared" si="190"/>
        <v>0</v>
      </c>
      <c r="L214">
        <f t="shared" si="191"/>
        <v>-1</v>
      </c>
      <c r="M214">
        <f t="shared" si="192"/>
        <v>1</v>
      </c>
      <c r="N214">
        <f t="shared" si="193"/>
        <v>0</v>
      </c>
      <c r="O214">
        <f t="shared" si="194"/>
        <v>0</v>
      </c>
      <c r="P214">
        <f t="shared" si="195"/>
        <v>0</v>
      </c>
      <c r="Q214">
        <f t="shared" si="196"/>
        <v>0</v>
      </c>
      <c r="R214">
        <f t="shared" si="197"/>
        <v>0</v>
      </c>
      <c r="S214">
        <f t="shared" si="198"/>
        <v>0</v>
      </c>
      <c r="T214" t="s">
        <v>71</v>
      </c>
      <c r="V214" s="7">
        <f t="shared" si="203"/>
        <v>1</v>
      </c>
      <c r="W214" s="7">
        <f t="shared" si="204"/>
        <v>1</v>
      </c>
      <c r="X214" s="7">
        <f t="shared" si="205"/>
        <v>11</v>
      </c>
      <c r="Y214">
        <f t="shared" si="206"/>
        <v>7</v>
      </c>
      <c r="Z214" t="str">
        <f t="shared" si="181"/>
        <v>11.</v>
      </c>
      <c r="AA214" t="str">
        <f t="shared" si="207"/>
        <v>7.</v>
      </c>
      <c r="AB214" t="str">
        <f t="shared" si="182"/>
        <v>[,0 -1 1]</v>
      </c>
      <c r="AC214" t="str">
        <f t="shared" si="183"/>
        <v>7:11</v>
      </c>
      <c r="AD214" t="str">
        <f t="shared" si="184"/>
        <v>7:11</v>
      </c>
      <c r="AE214" t="str">
        <f t="shared" si="199"/>
        <v>7:11</v>
      </c>
      <c r="AF214" t="str">
        <f t="shared" si="200"/>
        <v>7:11</v>
      </c>
      <c r="AG214">
        <f t="shared" ca="1" si="201"/>
        <v>0</v>
      </c>
      <c r="AH214" s="21">
        <f t="shared" si="185"/>
        <v>5.9589589234438396</v>
      </c>
    </row>
    <row r="215" spans="1:34">
      <c r="A215" s="3" t="s">
        <v>257</v>
      </c>
      <c r="B215"/>
      <c r="C215" s="6">
        <v>81.234999999999999</v>
      </c>
      <c r="E215" s="3" t="s">
        <v>302</v>
      </c>
      <c r="F215" s="7" t="e">
        <f t="shared" ca="1" si="186"/>
        <v>#VALUE!</v>
      </c>
      <c r="G215" s="7" t="e">
        <f t="shared" ca="1" si="187"/>
        <v>#VALUE!</v>
      </c>
      <c r="H215" s="2" t="s">
        <v>72</v>
      </c>
      <c r="I215" t="e">
        <f t="shared" si="188"/>
        <v>#VALUE!</v>
      </c>
      <c r="J215" t="e">
        <f t="shared" si="189"/>
        <v>#VALUE!</v>
      </c>
      <c r="K215" t="e">
        <f t="shared" si="190"/>
        <v>#VALUE!</v>
      </c>
      <c r="L215" t="e">
        <f t="shared" si="191"/>
        <v>#VALUE!</v>
      </c>
      <c r="M215" t="e">
        <f t="shared" si="192"/>
        <v>#VALUE!</v>
      </c>
      <c r="N215" t="e">
        <f t="shared" si="193"/>
        <v>#VALUE!</v>
      </c>
      <c r="O215" t="e">
        <f t="shared" si="194"/>
        <v>#VALUE!</v>
      </c>
      <c r="P215" t="e">
        <f t="shared" si="195"/>
        <v>#VALUE!</v>
      </c>
      <c r="Q215" t="e">
        <f t="shared" si="196"/>
        <v>#VALUE!</v>
      </c>
      <c r="R215" t="e">
        <f t="shared" si="197"/>
        <v>#VALUE!</v>
      </c>
      <c r="S215" t="e">
        <f t="shared" si="198"/>
        <v>#VALUE!</v>
      </c>
      <c r="T215" t="s">
        <v>71</v>
      </c>
      <c r="V215" s="7" t="e">
        <f t="shared" si="203"/>
        <v>#VALUE!</v>
      </c>
      <c r="W215" s="7" t="e">
        <f t="shared" si="204"/>
        <v>#VALUE!</v>
      </c>
      <c r="X215" s="7" t="e">
        <f t="shared" si="205"/>
        <v>#VALUE!</v>
      </c>
      <c r="Y215" t="e">
        <f t="shared" si="206"/>
        <v>#VALUE!</v>
      </c>
      <c r="Z215" t="e">
        <f t="shared" ref="Z215:Z246" si="208">IF(K215&gt;0,K$5&amp;IF(K215&gt;1,"^"&amp;K215,"")&amp;".","")&amp;IF(L215&gt;0,L$5&amp;IF(L215&gt;1,"^"&amp;L215,"")&amp;".","")&amp;IF(M215&gt;0,M$5&amp;IF(M215&gt;1,"^"&amp;M215,"")&amp;".","")&amp;IF(N215&gt;0,N$5&amp;IF(N215&gt;1,"^"&amp;N215,"")&amp;".","")&amp;IF(O215&gt;0,O$5&amp;IF(O215&gt;1,"^"&amp;O215,"")&amp;".","")&amp;IF(P215&gt;0,P$5&amp;IF(P215&gt;1,"^"&amp;P215,"")&amp;".","")&amp;IF(Q215&gt;0,Q$5&amp;IF(Q215&gt;1,"^"&amp;Q215,"")&amp;".","")&amp;IF(R215&gt;0,R$5&amp;IF(R215&gt;1,"^"&amp;R215,"")&amp;".","")&amp;IF(S215&gt;0,S$5&amp;IF(S215&gt;1,"^"&amp;S215,"")&amp;".","")</f>
        <v>#VALUE!</v>
      </c>
      <c r="AA215" t="e">
        <f t="shared" si="207"/>
        <v>#VALUE!</v>
      </c>
      <c r="AB215" t="e">
        <f t="shared" ref="AB215:AB246" si="209">"[,"&amp;IF(OR(K215:S215),K215,"")&amp;IF(OR(L215:S215)," "&amp;L215,"")&amp;IF(OR(M215:S215)," "&amp;M215,"")&amp;IF(OR(N215:S215),","&amp;N215,"")&amp;IF(OR(O215:S215)," "&amp;O215,"")&amp;IF(OR(P215:S215)," "&amp;P215,"")&amp;IF(OR(Q215:S215),","&amp;Q215,"")&amp;IF(OR(R215:S215)," "&amp;R215,"")&amp;IF(OR(S215:S215)," "&amp;S215,"")&amp;"]"</f>
        <v>#VALUE!</v>
      </c>
      <c r="AC215" t="e">
        <f t="shared" si="183"/>
        <v>#VALUE!</v>
      </c>
      <c r="AD215" t="e">
        <f t="shared" si="184"/>
        <v>#VALUE!</v>
      </c>
      <c r="AE215" t="e">
        <f t="shared" si="199"/>
        <v>#VALUE!</v>
      </c>
      <c r="AF215" t="e">
        <f t="shared" si="200"/>
        <v>#VALUE!</v>
      </c>
      <c r="AG215" t="e">
        <f t="shared" ca="1" si="201"/>
        <v>#VALUE!</v>
      </c>
      <c r="AH215" s="21" t="e">
        <f t="shared" si="185"/>
        <v>#VALUE!</v>
      </c>
    </row>
    <row r="216" spans="1:34">
      <c r="A216">
        <v>59049</v>
      </c>
      <c r="B216">
        <v>56320</v>
      </c>
      <c r="C216" s="6">
        <f t="shared" ref="C216:C228" si="210">(LN(A216)-LN(B216))/LN(2)*1200</f>
        <v>81.918352424281494</v>
      </c>
      <c r="D216" s="19"/>
      <c r="E216" s="19" t="s">
        <v>275</v>
      </c>
      <c r="F216" s="7" t="str">
        <f t="shared" ca="1" si="186"/>
        <v>55-limma</v>
      </c>
      <c r="G216" s="7" t="str">
        <f t="shared" ca="1" si="187"/>
        <v>55MS</v>
      </c>
      <c r="H216" s="2" t="s">
        <v>72</v>
      </c>
      <c r="I216">
        <f t="shared" si="188"/>
        <v>-10</v>
      </c>
      <c r="J216">
        <f t="shared" si="189"/>
        <v>10</v>
      </c>
      <c r="K216">
        <f t="shared" si="190"/>
        <v>-1</v>
      </c>
      <c r="L216">
        <f t="shared" si="191"/>
        <v>0</v>
      </c>
      <c r="M216">
        <f t="shared" si="192"/>
        <v>-1</v>
      </c>
      <c r="N216">
        <f t="shared" si="193"/>
        <v>0</v>
      </c>
      <c r="O216">
        <f t="shared" si="194"/>
        <v>0</v>
      </c>
      <c r="P216">
        <f t="shared" si="195"/>
        <v>0</v>
      </c>
      <c r="Q216">
        <f t="shared" si="196"/>
        <v>0</v>
      </c>
      <c r="R216">
        <f t="shared" si="197"/>
        <v>0</v>
      </c>
      <c r="S216">
        <f t="shared" si="198"/>
        <v>0</v>
      </c>
      <c r="T216" t="s">
        <v>71</v>
      </c>
      <c r="V216" s="7">
        <f t="shared" si="203"/>
        <v>1</v>
      </c>
      <c r="W216" s="7">
        <f t="shared" si="204"/>
        <v>1</v>
      </c>
      <c r="X216" s="7">
        <f t="shared" si="205"/>
        <v>1</v>
      </c>
      <c r="Y216">
        <f t="shared" si="206"/>
        <v>55</v>
      </c>
      <c r="Z216" t="str">
        <f t="shared" si="208"/>
        <v/>
      </c>
      <c r="AA216" t="str">
        <f t="shared" si="207"/>
        <v>5.11.</v>
      </c>
      <c r="AB216" t="str">
        <f t="shared" si="209"/>
        <v>[,-1 0 -1]</v>
      </c>
      <c r="AC216" t="str">
        <f t="shared" si="183"/>
        <v>55</v>
      </c>
      <c r="AD216" t="str">
        <f t="shared" si="184"/>
        <v>55</v>
      </c>
      <c r="AE216" t="str">
        <f t="shared" si="199"/>
        <v>55</v>
      </c>
      <c r="AF216" t="str">
        <f t="shared" si="200"/>
        <v>55</v>
      </c>
      <c r="AG216">
        <f t="shared" ca="1" si="201"/>
        <v>0</v>
      </c>
      <c r="AH216" s="21">
        <f t="shared" si="185"/>
        <v>4.9559883276600214</v>
      </c>
    </row>
    <row r="217" spans="1:34">
      <c r="A217">
        <v>120285</v>
      </c>
      <c r="B217">
        <v>114688</v>
      </c>
      <c r="C217" s="6">
        <f t="shared" si="210"/>
        <v>82.490755818180361</v>
      </c>
      <c r="D217" s="19"/>
      <c r="E217" s="19" t="s">
        <v>303</v>
      </c>
      <c r="F217" s="7" t="str">
        <f t="shared" ca="1" si="186"/>
        <v>7:55-limma</v>
      </c>
      <c r="G217" s="7" t="str">
        <f t="shared" ca="1" si="187"/>
        <v>7:55MS</v>
      </c>
      <c r="H217" s="2" t="s">
        <v>72</v>
      </c>
      <c r="I217">
        <f t="shared" si="188"/>
        <v>-14</v>
      </c>
      <c r="J217">
        <f t="shared" si="189"/>
        <v>7</v>
      </c>
      <c r="K217">
        <f t="shared" si="190"/>
        <v>1</v>
      </c>
      <c r="L217">
        <f t="shared" si="191"/>
        <v>-1</v>
      </c>
      <c r="M217">
        <f t="shared" si="192"/>
        <v>1</v>
      </c>
      <c r="N217">
        <f t="shared" si="193"/>
        <v>0</v>
      </c>
      <c r="O217">
        <f t="shared" si="194"/>
        <v>0</v>
      </c>
      <c r="P217">
        <f t="shared" si="195"/>
        <v>0</v>
      </c>
      <c r="Q217">
        <f t="shared" si="196"/>
        <v>0</v>
      </c>
      <c r="R217">
        <f t="shared" si="197"/>
        <v>0</v>
      </c>
      <c r="S217">
        <f t="shared" si="198"/>
        <v>0</v>
      </c>
      <c r="T217" t="s">
        <v>71</v>
      </c>
      <c r="V217" s="7">
        <f t="shared" si="203"/>
        <v>1</v>
      </c>
      <c r="W217" s="7">
        <f t="shared" si="204"/>
        <v>1</v>
      </c>
      <c r="X217" s="7">
        <f t="shared" si="205"/>
        <v>55</v>
      </c>
      <c r="Y217">
        <f t="shared" si="206"/>
        <v>7</v>
      </c>
      <c r="Z217" t="str">
        <f t="shared" si="208"/>
        <v>5.11.</v>
      </c>
      <c r="AA217" t="str">
        <f t="shared" si="207"/>
        <v>7.</v>
      </c>
      <c r="AB217" t="str">
        <f t="shared" si="209"/>
        <v>[,1 -1 1]</v>
      </c>
      <c r="AC217" t="str">
        <f t="shared" si="183"/>
        <v>7:55</v>
      </c>
      <c r="AD217" t="str">
        <f t="shared" si="184"/>
        <v>7:55</v>
      </c>
      <c r="AE217" t="str">
        <f t="shared" si="199"/>
        <v>7:55</v>
      </c>
      <c r="AF217" t="str">
        <f t="shared" si="200"/>
        <v>7:55</v>
      </c>
      <c r="AG217">
        <f t="shared" ca="1" si="201"/>
        <v>0</v>
      </c>
      <c r="AH217" s="21">
        <f t="shared" si="185"/>
        <v>1.9207433634405371</v>
      </c>
    </row>
    <row r="218" spans="1:34">
      <c r="A218">
        <v>5103</v>
      </c>
      <c r="B218">
        <v>4864</v>
      </c>
      <c r="C218" s="6">
        <f t="shared" si="210"/>
        <v>83.042895529146392</v>
      </c>
      <c r="E218" s="3" t="s">
        <v>273</v>
      </c>
      <c r="F218" s="7" t="str">
        <f t="shared" ca="1" si="186"/>
        <v>7:19-limma</v>
      </c>
      <c r="G218" s="7" t="str">
        <f t="shared" ca="1" si="187"/>
        <v>7:19MS</v>
      </c>
      <c r="H218" s="2" t="s">
        <v>72</v>
      </c>
      <c r="I218">
        <f t="shared" si="188"/>
        <v>-8</v>
      </c>
      <c r="J218">
        <f t="shared" si="189"/>
        <v>6</v>
      </c>
      <c r="K218">
        <f t="shared" si="190"/>
        <v>0</v>
      </c>
      <c r="L218">
        <f t="shared" si="191"/>
        <v>1</v>
      </c>
      <c r="M218">
        <f t="shared" si="192"/>
        <v>0</v>
      </c>
      <c r="N218">
        <f t="shared" si="193"/>
        <v>0</v>
      </c>
      <c r="O218">
        <f t="shared" si="194"/>
        <v>0</v>
      </c>
      <c r="P218">
        <f t="shared" si="195"/>
        <v>-1</v>
      </c>
      <c r="Q218">
        <f t="shared" si="196"/>
        <v>0</v>
      </c>
      <c r="R218">
        <f t="shared" si="197"/>
        <v>0</v>
      </c>
      <c r="S218">
        <f t="shared" si="198"/>
        <v>0</v>
      </c>
      <c r="T218" t="s">
        <v>71</v>
      </c>
      <c r="V218" s="7">
        <f t="shared" si="203"/>
        <v>1</v>
      </c>
      <c r="W218" s="7">
        <f t="shared" si="204"/>
        <v>1</v>
      </c>
      <c r="X218" s="7">
        <f t="shared" si="205"/>
        <v>7</v>
      </c>
      <c r="Y218">
        <f t="shared" si="206"/>
        <v>19</v>
      </c>
      <c r="Z218" t="str">
        <f t="shared" si="208"/>
        <v>7.</v>
      </c>
      <c r="AA218" t="str">
        <f t="shared" si="207"/>
        <v>19.</v>
      </c>
      <c r="AB218" t="str">
        <f t="shared" si="209"/>
        <v>[,0 1 0,0 0 -1]</v>
      </c>
      <c r="AC218" t="str">
        <f t="shared" si="183"/>
        <v>7:19</v>
      </c>
      <c r="AD218" t="str">
        <f t="shared" si="184"/>
        <v>7:19</v>
      </c>
      <c r="AE218" t="str">
        <f t="shared" si="199"/>
        <v>7:19</v>
      </c>
      <c r="AF218" t="str">
        <f t="shared" si="200"/>
        <v>7:19</v>
      </c>
      <c r="AG218">
        <f t="shared" ca="1" si="201"/>
        <v>0</v>
      </c>
      <c r="AH218" s="21">
        <f t="shared" si="185"/>
        <v>0.88674610807032739</v>
      </c>
    </row>
    <row r="219" spans="1:34">
      <c r="A219">
        <v>360</v>
      </c>
      <c r="B219">
        <v>343</v>
      </c>
      <c r="C219" s="6">
        <f t="shared" si="210"/>
        <v>83.74599618823585</v>
      </c>
      <c r="D219" s="19"/>
      <c r="E219" s="19" t="s">
        <v>274</v>
      </c>
      <c r="F219" s="7" t="str">
        <f t="shared" ca="1" si="186"/>
        <v>5:343-limma</v>
      </c>
      <c r="G219" s="7" t="str">
        <f t="shared" ca="1" si="187"/>
        <v>5:343MS</v>
      </c>
      <c r="H219" s="2" t="s">
        <v>72</v>
      </c>
      <c r="I219">
        <f t="shared" si="188"/>
        <v>3</v>
      </c>
      <c r="J219">
        <f t="shared" si="189"/>
        <v>2</v>
      </c>
      <c r="K219">
        <f t="shared" si="190"/>
        <v>1</v>
      </c>
      <c r="L219">
        <f t="shared" si="191"/>
        <v>-3</v>
      </c>
      <c r="M219">
        <f t="shared" si="192"/>
        <v>0</v>
      </c>
      <c r="N219">
        <f t="shared" si="193"/>
        <v>0</v>
      </c>
      <c r="O219">
        <f t="shared" si="194"/>
        <v>0</v>
      </c>
      <c r="P219">
        <f t="shared" si="195"/>
        <v>0</v>
      </c>
      <c r="Q219">
        <f t="shared" si="196"/>
        <v>0</v>
      </c>
      <c r="R219">
        <f t="shared" si="197"/>
        <v>0</v>
      </c>
      <c r="S219">
        <f t="shared" si="198"/>
        <v>0</v>
      </c>
      <c r="T219" t="s">
        <v>71</v>
      </c>
      <c r="V219" s="7">
        <f t="shared" si="203"/>
        <v>1</v>
      </c>
      <c r="W219" s="7">
        <f t="shared" si="204"/>
        <v>1</v>
      </c>
      <c r="X219" s="7">
        <f t="shared" si="205"/>
        <v>5</v>
      </c>
      <c r="Y219">
        <f t="shared" si="206"/>
        <v>343</v>
      </c>
      <c r="Z219" t="str">
        <f t="shared" si="208"/>
        <v>5.</v>
      </c>
      <c r="AA219" t="str">
        <f t="shared" si="207"/>
        <v>7^3.</v>
      </c>
      <c r="AB219" t="str">
        <f t="shared" si="209"/>
        <v>[,1 -3]</v>
      </c>
      <c r="AC219" t="str">
        <f t="shared" si="183"/>
        <v>5:343</v>
      </c>
      <c r="AD219" t="str">
        <f t="shared" si="184"/>
        <v>5:343</v>
      </c>
      <c r="AE219" t="str">
        <f t="shared" si="199"/>
        <v>5:343</v>
      </c>
      <c r="AF219" t="str">
        <f t="shared" si="200"/>
        <v>5:343</v>
      </c>
      <c r="AG219">
        <f t="shared" ca="1" si="201"/>
        <v>0</v>
      </c>
      <c r="AH219" s="21">
        <f t="shared" si="185"/>
        <v>3.156546363351814</v>
      </c>
    </row>
    <row r="220" spans="1:34">
      <c r="A220" s="3">
        <v>21</v>
      </c>
      <c r="B220" s="3">
        <v>20</v>
      </c>
      <c r="C220" s="6">
        <f t="shared" si="210"/>
        <v>84.467193469677795</v>
      </c>
      <c r="D220" s="3" t="s">
        <v>145</v>
      </c>
      <c r="E220" s="3" t="s">
        <v>304</v>
      </c>
      <c r="F220" s="7" t="str">
        <f t="shared" ca="1" si="186"/>
        <v>5:7-limma</v>
      </c>
      <c r="G220" s="7" t="str">
        <f t="shared" ca="1" si="187"/>
        <v>5:7MS</v>
      </c>
      <c r="H220" s="2" t="s">
        <v>72</v>
      </c>
      <c r="I220">
        <f t="shared" si="188"/>
        <v>-2</v>
      </c>
      <c r="J220">
        <f t="shared" si="189"/>
        <v>1</v>
      </c>
      <c r="K220">
        <f t="shared" si="190"/>
        <v>-1</v>
      </c>
      <c r="L220">
        <f t="shared" si="191"/>
        <v>1</v>
      </c>
      <c r="M220">
        <f t="shared" si="192"/>
        <v>0</v>
      </c>
      <c r="N220">
        <f t="shared" si="193"/>
        <v>0</v>
      </c>
      <c r="O220">
        <f t="shared" si="194"/>
        <v>0</v>
      </c>
      <c r="P220">
        <f t="shared" si="195"/>
        <v>0</v>
      </c>
      <c r="Q220">
        <f t="shared" si="196"/>
        <v>0</v>
      </c>
      <c r="R220">
        <f t="shared" si="197"/>
        <v>0</v>
      </c>
      <c r="S220">
        <f t="shared" si="198"/>
        <v>0</v>
      </c>
      <c r="T220" t="s">
        <v>71</v>
      </c>
      <c r="V220" s="7">
        <f t="shared" si="203"/>
        <v>1</v>
      </c>
      <c r="W220" s="7">
        <f t="shared" si="204"/>
        <v>1</v>
      </c>
      <c r="X220" s="7">
        <f t="shared" si="205"/>
        <v>7</v>
      </c>
      <c r="Y220">
        <f t="shared" si="206"/>
        <v>5</v>
      </c>
      <c r="Z220" t="str">
        <f t="shared" si="208"/>
        <v>7.</v>
      </c>
      <c r="AA220" t="str">
        <f t="shared" si="207"/>
        <v>5.</v>
      </c>
      <c r="AB220" t="str">
        <f t="shared" si="209"/>
        <v>[,-1 1]</v>
      </c>
      <c r="AC220" t="str">
        <f t="shared" si="183"/>
        <v>5:7</v>
      </c>
      <c r="AD220" t="str">
        <f t="shared" si="184"/>
        <v>5:7</v>
      </c>
      <c r="AE220" t="str">
        <f t="shared" si="199"/>
        <v>5:7</v>
      </c>
      <c r="AF220" t="str">
        <f t="shared" si="200"/>
        <v>5:7</v>
      </c>
      <c r="AG220">
        <f t="shared" ca="1" si="201"/>
        <v>0</v>
      </c>
      <c r="AH220" s="21">
        <f t="shared" si="185"/>
        <v>4.2009531098011568</v>
      </c>
    </row>
    <row r="221" spans="1:34">
      <c r="A221">
        <v>104</v>
      </c>
      <c r="B221">
        <v>99</v>
      </c>
      <c r="C221" s="6">
        <f t="shared" si="210"/>
        <v>85.299717673778986</v>
      </c>
      <c r="D221" s="19"/>
      <c r="E221" s="19" t="s">
        <v>305</v>
      </c>
      <c r="F221" s="7" t="str">
        <f t="shared" ca="1" si="186"/>
        <v>11:13-limma</v>
      </c>
      <c r="G221" s="7" t="str">
        <f t="shared" ca="1" si="187"/>
        <v>11:13MS</v>
      </c>
      <c r="H221" s="2" t="s">
        <v>72</v>
      </c>
      <c r="I221">
        <f t="shared" si="188"/>
        <v>3</v>
      </c>
      <c r="J221">
        <f t="shared" si="189"/>
        <v>-2</v>
      </c>
      <c r="K221">
        <f t="shared" si="190"/>
        <v>0</v>
      </c>
      <c r="L221">
        <f t="shared" si="191"/>
        <v>0</v>
      </c>
      <c r="M221">
        <f t="shared" si="192"/>
        <v>-1</v>
      </c>
      <c r="N221">
        <f t="shared" si="193"/>
        <v>1</v>
      </c>
      <c r="O221">
        <f t="shared" si="194"/>
        <v>0</v>
      </c>
      <c r="P221">
        <f t="shared" si="195"/>
        <v>0</v>
      </c>
      <c r="Q221">
        <f t="shared" si="196"/>
        <v>0</v>
      </c>
      <c r="R221">
        <f t="shared" si="197"/>
        <v>0</v>
      </c>
      <c r="S221">
        <f t="shared" si="198"/>
        <v>0</v>
      </c>
      <c r="T221" t="s">
        <v>71</v>
      </c>
      <c r="V221" s="7">
        <f t="shared" si="203"/>
        <v>1</v>
      </c>
      <c r="W221" s="7">
        <f t="shared" si="204"/>
        <v>1</v>
      </c>
      <c r="X221" s="7">
        <f t="shared" si="205"/>
        <v>13</v>
      </c>
      <c r="Y221">
        <f t="shared" si="206"/>
        <v>11</v>
      </c>
      <c r="Z221" t="str">
        <f t="shared" si="208"/>
        <v>13.</v>
      </c>
      <c r="AA221" t="str">
        <f t="shared" si="207"/>
        <v>11.</v>
      </c>
      <c r="AB221" t="str">
        <f t="shared" si="209"/>
        <v>[,0 0 -1,1]</v>
      </c>
      <c r="AC221" t="str">
        <f t="shared" si="183"/>
        <v>11:13</v>
      </c>
      <c r="AD221" t="str">
        <f t="shared" si="184"/>
        <v>11:13</v>
      </c>
      <c r="AE221" t="str">
        <f t="shared" si="199"/>
        <v>11:13</v>
      </c>
      <c r="AF221" t="str">
        <f t="shared" si="200"/>
        <v>11:13</v>
      </c>
      <c r="AG221">
        <f t="shared" ca="1" si="201"/>
        <v>0</v>
      </c>
      <c r="AH221" s="21">
        <f t="shared" si="185"/>
        <v>7.2522146608299503</v>
      </c>
    </row>
    <row r="222" spans="1:34">
      <c r="A222">
        <v>137781</v>
      </c>
      <c r="B222">
        <v>131072</v>
      </c>
      <c r="C222" s="6">
        <f t="shared" si="210"/>
        <v>86.420914257612708</v>
      </c>
      <c r="E222" s="3" t="s">
        <v>272</v>
      </c>
      <c r="F222" s="7" t="str">
        <f t="shared" ca="1" si="186"/>
        <v>septimal limma</v>
      </c>
      <c r="G222" s="7" t="str">
        <f t="shared" ca="1" si="187"/>
        <v>7MS</v>
      </c>
      <c r="H222" s="2" t="s">
        <v>72</v>
      </c>
      <c r="I222">
        <f t="shared" si="188"/>
        <v>-17</v>
      </c>
      <c r="J222">
        <f t="shared" si="189"/>
        <v>9</v>
      </c>
      <c r="K222">
        <f t="shared" si="190"/>
        <v>0</v>
      </c>
      <c r="L222">
        <f t="shared" si="191"/>
        <v>1</v>
      </c>
      <c r="M222">
        <f t="shared" si="192"/>
        <v>0</v>
      </c>
      <c r="N222">
        <f t="shared" si="193"/>
        <v>0</v>
      </c>
      <c r="O222">
        <f t="shared" si="194"/>
        <v>0</v>
      </c>
      <c r="P222">
        <f t="shared" si="195"/>
        <v>0</v>
      </c>
      <c r="Q222">
        <f t="shared" si="196"/>
        <v>0</v>
      </c>
      <c r="R222">
        <f t="shared" si="197"/>
        <v>0</v>
      </c>
      <c r="S222">
        <f t="shared" si="198"/>
        <v>0</v>
      </c>
      <c r="T222" t="s">
        <v>71</v>
      </c>
      <c r="V222" s="7">
        <f t="shared" si="203"/>
        <v>1</v>
      </c>
      <c r="W222" s="7">
        <f t="shared" si="204"/>
        <v>1</v>
      </c>
      <c r="X222" s="7">
        <f t="shared" si="205"/>
        <v>7</v>
      </c>
      <c r="Y222">
        <f t="shared" si="206"/>
        <v>1</v>
      </c>
      <c r="Z222" t="str">
        <f t="shared" si="208"/>
        <v>7.</v>
      </c>
      <c r="AA222" t="str">
        <f t="shared" si="207"/>
        <v/>
      </c>
      <c r="AB222" t="str">
        <f t="shared" si="209"/>
        <v>[,0 1]</v>
      </c>
      <c r="AC222" t="str">
        <f t="shared" si="183"/>
        <v>7</v>
      </c>
      <c r="AD222" t="str">
        <f t="shared" si="184"/>
        <v>7</v>
      </c>
      <c r="AE222" t="str">
        <f t="shared" si="199"/>
        <v>septimal</v>
      </c>
      <c r="AF222" t="str">
        <f t="shared" si="200"/>
        <v>7</v>
      </c>
      <c r="AG222">
        <f t="shared" ca="1" si="201"/>
        <v>0</v>
      </c>
      <c r="AH222" s="21">
        <f t="shared" si="185"/>
        <v>3.6787491770832661</v>
      </c>
    </row>
    <row r="223" spans="1:34">
      <c r="A223">
        <v>81</v>
      </c>
      <c r="B223">
        <v>77</v>
      </c>
      <c r="C223" s="6">
        <f t="shared" si="210"/>
        <v>87.676154627668197</v>
      </c>
      <c r="E223" s="3" t="s">
        <v>306</v>
      </c>
      <c r="F223" s="7" t="str">
        <f t="shared" ca="1" si="186"/>
        <v>77-limma</v>
      </c>
      <c r="G223" s="7" t="str">
        <f t="shared" ca="1" si="187"/>
        <v>77MS</v>
      </c>
      <c r="H223" s="2" t="s">
        <v>72</v>
      </c>
      <c r="I223">
        <f t="shared" si="188"/>
        <v>0</v>
      </c>
      <c r="J223">
        <f t="shared" si="189"/>
        <v>4</v>
      </c>
      <c r="K223">
        <f t="shared" si="190"/>
        <v>0</v>
      </c>
      <c r="L223">
        <f t="shared" si="191"/>
        <v>-1</v>
      </c>
      <c r="M223">
        <f t="shared" si="192"/>
        <v>-1</v>
      </c>
      <c r="N223">
        <f t="shared" si="193"/>
        <v>0</v>
      </c>
      <c r="O223">
        <f t="shared" si="194"/>
        <v>0</v>
      </c>
      <c r="P223">
        <f t="shared" si="195"/>
        <v>0</v>
      </c>
      <c r="Q223">
        <f t="shared" si="196"/>
        <v>0</v>
      </c>
      <c r="R223">
        <f t="shared" si="197"/>
        <v>0</v>
      </c>
      <c r="S223">
        <f t="shared" si="198"/>
        <v>0</v>
      </c>
      <c r="T223" t="s">
        <v>71</v>
      </c>
      <c r="V223" s="7">
        <f t="shared" si="203"/>
        <v>1</v>
      </c>
      <c r="W223" s="7">
        <f t="shared" si="204"/>
        <v>1</v>
      </c>
      <c r="X223" s="7">
        <f t="shared" si="205"/>
        <v>1</v>
      </c>
      <c r="Y223">
        <f t="shared" si="206"/>
        <v>77</v>
      </c>
      <c r="Z223" t="str">
        <f t="shared" si="208"/>
        <v/>
      </c>
      <c r="AA223" t="str">
        <f t="shared" si="207"/>
        <v>7.11.</v>
      </c>
      <c r="AB223" t="str">
        <f t="shared" si="209"/>
        <v>[,0 -1 -1]</v>
      </c>
      <c r="AC223" t="str">
        <f t="shared" si="183"/>
        <v>77</v>
      </c>
      <c r="AD223" t="str">
        <f t="shared" si="184"/>
        <v>77</v>
      </c>
      <c r="AE223" t="str">
        <f t="shared" si="199"/>
        <v>77</v>
      </c>
      <c r="AF223" t="str">
        <f t="shared" si="200"/>
        <v>77</v>
      </c>
      <c r="AG223">
        <f t="shared" ca="1" si="201"/>
        <v>0</v>
      </c>
      <c r="AH223" s="21">
        <f t="shared" si="185"/>
        <v>1.398540549709085</v>
      </c>
    </row>
    <row r="224" spans="1:34">
      <c r="A224">
        <v>12393</v>
      </c>
      <c r="B224">
        <v>11776</v>
      </c>
      <c r="C224" s="6">
        <f t="shared" si="210"/>
        <v>88.411067424313799</v>
      </c>
      <c r="D224" s="19"/>
      <c r="E224" s="19" t="s">
        <v>307</v>
      </c>
      <c r="F224" s="7" t="str">
        <f t="shared" ca="1" si="186"/>
        <v>17:23-limma</v>
      </c>
      <c r="G224" s="7" t="str">
        <f t="shared" ca="1" si="187"/>
        <v>17:23MS</v>
      </c>
      <c r="H224" s="2" t="s">
        <v>72</v>
      </c>
      <c r="I224">
        <f t="shared" si="188"/>
        <v>-9</v>
      </c>
      <c r="J224">
        <f t="shared" si="189"/>
        <v>6</v>
      </c>
      <c r="K224">
        <f t="shared" si="190"/>
        <v>0</v>
      </c>
      <c r="L224">
        <f t="shared" si="191"/>
        <v>0</v>
      </c>
      <c r="M224">
        <f t="shared" si="192"/>
        <v>0</v>
      </c>
      <c r="N224">
        <f t="shared" si="193"/>
        <v>0</v>
      </c>
      <c r="O224">
        <f t="shared" si="194"/>
        <v>1</v>
      </c>
      <c r="P224">
        <f t="shared" si="195"/>
        <v>0</v>
      </c>
      <c r="Q224">
        <f t="shared" si="196"/>
        <v>-1</v>
      </c>
      <c r="R224">
        <f t="shared" si="197"/>
        <v>0</v>
      </c>
      <c r="S224">
        <f t="shared" si="198"/>
        <v>0</v>
      </c>
      <c r="T224" t="s">
        <v>71</v>
      </c>
      <c r="V224" s="7">
        <f t="shared" si="203"/>
        <v>1</v>
      </c>
      <c r="W224" s="7">
        <f t="shared" si="204"/>
        <v>1</v>
      </c>
      <c r="X224" s="7">
        <f t="shared" si="205"/>
        <v>17</v>
      </c>
      <c r="Y224">
        <f t="shared" si="206"/>
        <v>23</v>
      </c>
      <c r="Z224" t="str">
        <f t="shared" si="208"/>
        <v>17.</v>
      </c>
      <c r="AA224" t="str">
        <f t="shared" si="207"/>
        <v>23.</v>
      </c>
      <c r="AB224" t="str">
        <f t="shared" si="209"/>
        <v>[,0 0 0,0 1 0,-1]</v>
      </c>
      <c r="AC224" t="str">
        <f t="shared" si="183"/>
        <v>17:23</v>
      </c>
      <c r="AD224" t="str">
        <f t="shared" si="184"/>
        <v>17:23</v>
      </c>
      <c r="AE224" t="str">
        <f t="shared" si="199"/>
        <v>17:23</v>
      </c>
      <c r="AF224" t="str">
        <f t="shared" si="200"/>
        <v>17:23</v>
      </c>
      <c r="AG224">
        <f t="shared" ca="1" si="201"/>
        <v>0</v>
      </c>
      <c r="AH224" s="21">
        <f t="shared" si="185"/>
        <v>0.55620818955713958</v>
      </c>
    </row>
    <row r="225" spans="1:34">
      <c r="A225">
        <v>14348907</v>
      </c>
      <c r="B225">
        <v>13631488</v>
      </c>
      <c r="C225" s="6">
        <f t="shared" si="210"/>
        <v>88.797351211498821</v>
      </c>
      <c r="E225" s="3" t="s">
        <v>271</v>
      </c>
      <c r="F225" s="7" t="str">
        <f t="shared" ca="1" si="186"/>
        <v>tridecimal limma</v>
      </c>
      <c r="G225" s="7" t="str">
        <f t="shared" ca="1" si="187"/>
        <v>13MS</v>
      </c>
      <c r="H225" s="2" t="s">
        <v>72</v>
      </c>
      <c r="I225">
        <f t="shared" si="188"/>
        <v>-20</v>
      </c>
      <c r="J225">
        <f t="shared" si="189"/>
        <v>15</v>
      </c>
      <c r="K225">
        <f t="shared" si="190"/>
        <v>0</v>
      </c>
      <c r="L225">
        <f t="shared" si="191"/>
        <v>0</v>
      </c>
      <c r="M225">
        <f t="shared" si="192"/>
        <v>0</v>
      </c>
      <c r="N225">
        <f t="shared" si="193"/>
        <v>-1</v>
      </c>
      <c r="O225">
        <f t="shared" si="194"/>
        <v>0</v>
      </c>
      <c r="P225">
        <f t="shared" si="195"/>
        <v>0</v>
      </c>
      <c r="Q225">
        <f t="shared" si="196"/>
        <v>0</v>
      </c>
      <c r="R225">
        <f t="shared" si="197"/>
        <v>0</v>
      </c>
      <c r="S225">
        <f t="shared" si="198"/>
        <v>0</v>
      </c>
      <c r="T225" t="s">
        <v>71</v>
      </c>
      <c r="V225" s="7">
        <f t="shared" si="203"/>
        <v>1</v>
      </c>
      <c r="W225" s="7">
        <f t="shared" si="204"/>
        <v>1</v>
      </c>
      <c r="X225" s="7">
        <f t="shared" si="205"/>
        <v>1</v>
      </c>
      <c r="Y225">
        <f t="shared" si="206"/>
        <v>13</v>
      </c>
      <c r="Z225" t="str">
        <f t="shared" si="208"/>
        <v/>
      </c>
      <c r="AA225" t="str">
        <f t="shared" si="207"/>
        <v>13.</v>
      </c>
      <c r="AB225" t="str">
        <f t="shared" si="209"/>
        <v>[,0 0 0,-1]</v>
      </c>
      <c r="AC225" t="str">
        <f t="shared" si="183"/>
        <v>13</v>
      </c>
      <c r="AD225" t="str">
        <f t="shared" si="184"/>
        <v>13</v>
      </c>
      <c r="AE225" t="str">
        <f t="shared" si="199"/>
        <v>tridecimal</v>
      </c>
      <c r="AF225" t="str">
        <f t="shared" si="200"/>
        <v>13</v>
      </c>
      <c r="AG225">
        <f t="shared" ca="1" si="201"/>
        <v>0</v>
      </c>
      <c r="AH225" s="21">
        <f t="shared" si="185"/>
        <v>9.5324232882043205</v>
      </c>
    </row>
    <row r="226" spans="1:34">
      <c r="A226" s="3">
        <v>20</v>
      </c>
      <c r="B226" s="3">
        <v>19</v>
      </c>
      <c r="C226" s="6">
        <f t="shared" si="210"/>
        <v>88.800697732532328</v>
      </c>
      <c r="F226" s="7" t="str">
        <f t="shared" ref="F226:F257" ca="1" si="211">LOOKUP(AG226,AL$52:AM$58)&amp;AE226&amp;IF((RIGHT(AE226,1)&lt;&gt;"]")*ISERROR(VALUE(RIGHT(AE226,1)))," ","-")&amp;LOOKUP(C226,AL$6:AM$29)</f>
        <v>5:19-limma</v>
      </c>
      <c r="G226" s="7" t="str">
        <f t="shared" ref="G226:G257" ca="1" si="212">LOOKUP(AG226,AL$52:AN$58)&amp;AF226&amp;LOOKUP(C226,AL$6:AN$29)</f>
        <v>5:19MS</v>
      </c>
      <c r="H226" s="2" t="s">
        <v>72</v>
      </c>
      <c r="I226">
        <f t="shared" ref="I226:I257" si="213">ROUND(LN(GCD($A226,I$5^AU$4))/LN(I$5),0)-ROUND(LN(GCD($B226,I$5^AU$4))/LN(I$5),0)</f>
        <v>2</v>
      </c>
      <c r="J226">
        <f t="shared" ref="J226:J257" si="214">ROUND(LN(GCD($A226,J$5^AV$4))/LN(J$5),0)-ROUND(LN(GCD($B226,J$5^AV$4))/LN(J$5),0)</f>
        <v>0</v>
      </c>
      <c r="K226">
        <f t="shared" ref="K226:K257" si="215">ROUND(LN(GCD($A226,K$5^AW$4))/LN(K$5),0)-ROUND(LN(GCD($B226,K$5^AW$4))/LN(K$5),0)</f>
        <v>1</v>
      </c>
      <c r="L226">
        <f t="shared" ref="L226:L257" si="216">ROUND(LN(GCD($A226,L$5^AX$4))/LN(L$5),0)-ROUND(LN(GCD($B226,L$5^AX$4))/LN(L$5),0)</f>
        <v>0</v>
      </c>
      <c r="M226">
        <f t="shared" ref="M226:M257" si="217">ROUND(LN(GCD($A226,M$5^AY$4))/LN(M$5),0)-ROUND(LN(GCD($B226,M$5^AY$4))/LN(M$5),0)</f>
        <v>0</v>
      </c>
      <c r="N226">
        <f t="shared" ref="N226:N257" si="218">ROUND(LN(GCD($A226,N$5^AZ$4))/LN(N$5),0)-ROUND(LN(GCD($B226,N$5^AZ$4))/LN(N$5),0)</f>
        <v>0</v>
      </c>
      <c r="O226">
        <f t="shared" ref="O226:O257" si="219">ROUND(LN(GCD($A226,O$5^BA$4))/LN(O$5),0)-ROUND(LN(GCD($B226,O$5^BA$4))/LN(O$5),0)</f>
        <v>0</v>
      </c>
      <c r="P226">
        <f t="shared" ref="P226:P257" si="220">ROUND(LN(GCD($A226,P$5^BB$4))/LN(P$5),0)-ROUND(LN(GCD($B226,P$5^BB$4))/LN(P$5),0)</f>
        <v>-1</v>
      </c>
      <c r="Q226">
        <f t="shared" ref="Q226:Q257" si="221">ROUND(LN(GCD($A226,Q$5^BC$4))/LN(Q$5),0)-ROUND(LN(GCD($B226,Q$5^BC$4))/LN(Q$5),0)</f>
        <v>0</v>
      </c>
      <c r="R226">
        <f t="shared" ref="R226:R257" si="222">ROUND(LN(GCD($A226,R$5^BD$4))/LN(R$5),0)-ROUND(LN(GCD($B226,R$5^BD$4))/LN(R$5),0)</f>
        <v>0</v>
      </c>
      <c r="S226">
        <f t="shared" ref="S226:S257" si="223">ROUND(LN(GCD($A226,S$5^BE$4))/LN(S$5),0)-ROUND(LN(GCD($B226,S$5^BE$4))/LN(S$5),0)</f>
        <v>0</v>
      </c>
      <c r="T226" t="s">
        <v>71</v>
      </c>
      <c r="V226" s="7">
        <f t="shared" si="203"/>
        <v>1</v>
      </c>
      <c r="W226" s="7">
        <f t="shared" si="204"/>
        <v>1</v>
      </c>
      <c r="X226" s="7">
        <f t="shared" si="205"/>
        <v>5</v>
      </c>
      <c r="Y226">
        <f t="shared" si="206"/>
        <v>19</v>
      </c>
      <c r="Z226" t="str">
        <f t="shared" si="208"/>
        <v>5.</v>
      </c>
      <c r="AA226" t="str">
        <f t="shared" si="207"/>
        <v>19.</v>
      </c>
      <c r="AB226" t="str">
        <f t="shared" si="209"/>
        <v>[,1 0 0,0 0 -1]</v>
      </c>
      <c r="AC226" t="str">
        <f t="shared" si="183"/>
        <v>5:19</v>
      </c>
      <c r="AD226" t="str">
        <f t="shared" si="184"/>
        <v>5:19</v>
      </c>
      <c r="AE226" t="str">
        <f t="shared" ref="AE226:AE257" si="224">IF(ISERROR(VLOOKUP(VALUE(AD226),AL$32:AM$41,2,FALSE)),AD226,TEXT(VLOOKUP(VALUE(AD226),AL$32:AM$41,2,FALSE),"0"))</f>
        <v>5:19</v>
      </c>
      <c r="AF226" t="str">
        <f t="shared" ref="AF226:AF257" si="225">IF(ISERROR(VLOOKUP(VALUE(AD226),AL$32:AN$41,3,FALSE)),AD226,TEXT(VLOOKUP(VALUE(AD226),AL$32:AN$41,3,FALSE),"0"))</f>
        <v>5:19</v>
      </c>
      <c r="AG226">
        <f t="shared" ref="AG226:AG257" ca="1" si="226">IF(AND(ABS(J226)&gt;ABS(OFFSET(AI$5,MATCH(C226,AL$6:AL$29,1),0)),(ABS(I226)&gt;ROUND(LN(3)/LN(2)*ABS(OFFSET(AI$5,MATCH(C226,AL$6:AL$29,1),0)),0))),1,0)</f>
        <v>0</v>
      </c>
      <c r="AH226" s="21">
        <f t="shared" si="185"/>
        <v>5.467782769298732</v>
      </c>
    </row>
    <row r="227" spans="1:34">
      <c r="A227" s="3">
        <v>256</v>
      </c>
      <c r="B227" s="3">
        <v>243</v>
      </c>
      <c r="C227" s="6">
        <f t="shared" si="210"/>
        <v>90.224995673062963</v>
      </c>
      <c r="D227" s="3" t="s">
        <v>146</v>
      </c>
      <c r="E227" s="3" t="s">
        <v>308</v>
      </c>
      <c r="F227" s="7" t="str">
        <f t="shared" ca="1" si="211"/>
        <v>Pythagorean limma</v>
      </c>
      <c r="G227" s="7" t="str">
        <f t="shared" ca="1" si="212"/>
        <v>3MS</v>
      </c>
      <c r="H227" s="2" t="s">
        <v>72</v>
      </c>
      <c r="I227">
        <f t="shared" si="213"/>
        <v>8</v>
      </c>
      <c r="J227">
        <f t="shared" si="214"/>
        <v>-5</v>
      </c>
      <c r="K227">
        <f t="shared" si="215"/>
        <v>0</v>
      </c>
      <c r="L227">
        <f t="shared" si="216"/>
        <v>0</v>
      </c>
      <c r="M227">
        <f t="shared" si="217"/>
        <v>0</v>
      </c>
      <c r="N227">
        <f t="shared" si="218"/>
        <v>0</v>
      </c>
      <c r="O227">
        <f t="shared" si="219"/>
        <v>0</v>
      </c>
      <c r="P227">
        <f t="shared" si="220"/>
        <v>0</v>
      </c>
      <c r="Q227">
        <f t="shared" si="221"/>
        <v>0</v>
      </c>
      <c r="R227">
        <f t="shared" si="222"/>
        <v>0</v>
      </c>
      <c r="S227">
        <f t="shared" si="223"/>
        <v>0</v>
      </c>
      <c r="T227" t="s">
        <v>71</v>
      </c>
      <c r="V227" s="7">
        <f t="shared" si="203"/>
        <v>1</v>
      </c>
      <c r="W227" s="7">
        <f t="shared" si="204"/>
        <v>1</v>
      </c>
      <c r="X227" s="7">
        <f t="shared" si="205"/>
        <v>1</v>
      </c>
      <c r="Y227">
        <f t="shared" si="206"/>
        <v>1</v>
      </c>
      <c r="Z227" t="str">
        <f t="shared" si="208"/>
        <v/>
      </c>
      <c r="AA227" t="str">
        <f t="shared" si="207"/>
        <v/>
      </c>
      <c r="AB227" t="str">
        <f t="shared" si="209"/>
        <v>[,]</v>
      </c>
      <c r="AC227" t="str">
        <f t="shared" si="183"/>
        <v>1</v>
      </c>
      <c r="AD227" t="str">
        <f t="shared" si="184"/>
        <v>1</v>
      </c>
      <c r="AE227" t="str">
        <f t="shared" si="224"/>
        <v>Pythagorean</v>
      </c>
      <c r="AF227" t="str">
        <f t="shared" si="225"/>
        <v>3</v>
      </c>
      <c r="AG227">
        <f t="shared" ca="1" si="226"/>
        <v>0</v>
      </c>
      <c r="AH227" s="21">
        <f t="shared" si="185"/>
        <v>10.55548198717017</v>
      </c>
    </row>
    <row r="228" spans="1:34">
      <c r="A228">
        <v>990074583</v>
      </c>
      <c r="B228">
        <v>939524096</v>
      </c>
      <c r="C228" s="6">
        <f t="shared" si="210"/>
        <v>90.728454645493471</v>
      </c>
      <c r="D228" s="19"/>
      <c r="E228" s="19" t="s">
        <v>309</v>
      </c>
      <c r="F228" s="7" t="str">
        <f t="shared" ca="1" si="211"/>
        <v>7:23-limma</v>
      </c>
      <c r="G228" s="7" t="str">
        <f t="shared" ca="1" si="212"/>
        <v>7:23MS</v>
      </c>
      <c r="H228" s="2" t="s">
        <v>72</v>
      </c>
      <c r="I228">
        <f t="shared" si="213"/>
        <v>-27</v>
      </c>
      <c r="J228">
        <f t="shared" si="214"/>
        <v>16</v>
      </c>
      <c r="K228">
        <f t="shared" si="215"/>
        <v>0</v>
      </c>
      <c r="L228">
        <f t="shared" si="216"/>
        <v>-1</v>
      </c>
      <c r="M228">
        <f t="shared" si="217"/>
        <v>0</v>
      </c>
      <c r="N228">
        <f t="shared" si="218"/>
        <v>0</v>
      </c>
      <c r="O228">
        <f t="shared" si="219"/>
        <v>0</v>
      </c>
      <c r="P228">
        <f t="shared" si="220"/>
        <v>0</v>
      </c>
      <c r="Q228">
        <f t="shared" si="221"/>
        <v>1</v>
      </c>
      <c r="R228">
        <f t="shared" si="222"/>
        <v>0</v>
      </c>
      <c r="S228">
        <f t="shared" si="223"/>
        <v>0</v>
      </c>
      <c r="T228" t="s">
        <v>71</v>
      </c>
      <c r="V228" s="7">
        <f t="shared" si="203"/>
        <v>1</v>
      </c>
      <c r="W228" s="7">
        <f t="shared" si="204"/>
        <v>1</v>
      </c>
      <c r="X228" s="7">
        <f t="shared" si="205"/>
        <v>23</v>
      </c>
      <c r="Y228">
        <f t="shared" si="206"/>
        <v>7</v>
      </c>
      <c r="Z228" t="str">
        <f t="shared" si="208"/>
        <v>23.</v>
      </c>
      <c r="AA228" t="str">
        <f t="shared" si="207"/>
        <v>7.</v>
      </c>
      <c r="AB228" t="str">
        <f t="shared" si="209"/>
        <v>[,0 -1 0,0 0 0,1]</v>
      </c>
      <c r="AC228" t="str">
        <f t="shared" si="183"/>
        <v>7:23</v>
      </c>
      <c r="AD228" t="str">
        <f t="shared" si="184"/>
        <v>7:23</v>
      </c>
      <c r="AE228" t="str">
        <f t="shared" si="224"/>
        <v>7:23</v>
      </c>
      <c r="AF228" t="str">
        <f t="shared" si="225"/>
        <v>7:23</v>
      </c>
      <c r="AG228">
        <f t="shared" ca="1" si="226"/>
        <v>0</v>
      </c>
      <c r="AH228" s="21">
        <f t="shared" si="185"/>
        <v>10.413518208044559</v>
      </c>
    </row>
    <row r="229" spans="1:34">
      <c r="A229" s="3" t="s">
        <v>257</v>
      </c>
      <c r="B229"/>
      <c r="C229" s="6">
        <v>92.155000000000001</v>
      </c>
      <c r="E229" s="3" t="s">
        <v>310</v>
      </c>
      <c r="F229" s="7" t="e">
        <f t="shared" ca="1" si="211"/>
        <v>#VALUE!</v>
      </c>
      <c r="G229" s="7" t="e">
        <f t="shared" ca="1" si="212"/>
        <v>#VALUE!</v>
      </c>
      <c r="H229" s="2" t="s">
        <v>72</v>
      </c>
      <c r="I229" t="e">
        <f t="shared" si="213"/>
        <v>#VALUE!</v>
      </c>
      <c r="J229" t="e">
        <f t="shared" si="214"/>
        <v>#VALUE!</v>
      </c>
      <c r="K229" t="e">
        <f t="shared" si="215"/>
        <v>#VALUE!</v>
      </c>
      <c r="L229" t="e">
        <f t="shared" si="216"/>
        <v>#VALUE!</v>
      </c>
      <c r="M229" t="e">
        <f t="shared" si="217"/>
        <v>#VALUE!</v>
      </c>
      <c r="N229" t="e">
        <f t="shared" si="218"/>
        <v>#VALUE!</v>
      </c>
      <c r="O229" t="e">
        <f t="shared" si="219"/>
        <v>#VALUE!</v>
      </c>
      <c r="P229" t="e">
        <f t="shared" si="220"/>
        <v>#VALUE!</v>
      </c>
      <c r="Q229" t="e">
        <f t="shared" si="221"/>
        <v>#VALUE!</v>
      </c>
      <c r="R229" t="e">
        <f t="shared" si="222"/>
        <v>#VALUE!</v>
      </c>
      <c r="S229" t="e">
        <f t="shared" si="223"/>
        <v>#VALUE!</v>
      </c>
      <c r="T229" t="s">
        <v>71</v>
      </c>
      <c r="V229" s="7" t="e">
        <f t="shared" si="203"/>
        <v>#VALUE!</v>
      </c>
      <c r="W229" s="7" t="e">
        <f t="shared" si="204"/>
        <v>#VALUE!</v>
      </c>
      <c r="X229" s="7" t="e">
        <f t="shared" si="205"/>
        <v>#VALUE!</v>
      </c>
      <c r="Y229" t="e">
        <f t="shared" si="206"/>
        <v>#VALUE!</v>
      </c>
      <c r="Z229" t="e">
        <f t="shared" si="208"/>
        <v>#VALUE!</v>
      </c>
      <c r="AA229" t="e">
        <f t="shared" si="207"/>
        <v>#VALUE!</v>
      </c>
      <c r="AB229" t="e">
        <f t="shared" si="209"/>
        <v>#VALUE!</v>
      </c>
      <c r="AC229" t="e">
        <f t="shared" si="183"/>
        <v>#VALUE!</v>
      </c>
      <c r="AD229" t="e">
        <f t="shared" si="184"/>
        <v>#VALUE!</v>
      </c>
      <c r="AE229" t="e">
        <f t="shared" si="224"/>
        <v>#VALUE!</v>
      </c>
      <c r="AF229" t="e">
        <f t="shared" si="225"/>
        <v>#VALUE!</v>
      </c>
      <c r="AG229" t="e">
        <f t="shared" ca="1" si="226"/>
        <v>#VALUE!</v>
      </c>
      <c r="AH229" s="21" t="e">
        <f t="shared" si="185"/>
        <v>#VALUE!</v>
      </c>
    </row>
    <row r="230" spans="1:34">
      <c r="A230" s="3">
        <v>135</v>
      </c>
      <c r="B230" s="3">
        <v>128</v>
      </c>
      <c r="C230" s="6">
        <f>(LN(A230)-LN(B230))/LN(2)*1200</f>
        <v>92.178716460997862</v>
      </c>
      <c r="D230" s="3" t="s">
        <v>147</v>
      </c>
      <c r="E230" s="3" t="s">
        <v>270</v>
      </c>
      <c r="F230" s="7" t="str">
        <f t="shared" ca="1" si="211"/>
        <v>classic limma</v>
      </c>
      <c r="G230" s="7" t="str">
        <f t="shared" ca="1" si="212"/>
        <v>5MS</v>
      </c>
      <c r="H230" s="2" t="s">
        <v>72</v>
      </c>
      <c r="I230">
        <f t="shared" si="213"/>
        <v>-7</v>
      </c>
      <c r="J230">
        <f t="shared" si="214"/>
        <v>3</v>
      </c>
      <c r="K230">
        <f t="shared" si="215"/>
        <v>1</v>
      </c>
      <c r="L230">
        <f t="shared" si="216"/>
        <v>0</v>
      </c>
      <c r="M230">
        <f t="shared" si="217"/>
        <v>0</v>
      </c>
      <c r="N230">
        <f t="shared" si="218"/>
        <v>0</v>
      </c>
      <c r="O230">
        <f t="shared" si="219"/>
        <v>0</v>
      </c>
      <c r="P230">
        <f t="shared" si="220"/>
        <v>0</v>
      </c>
      <c r="Q230">
        <f t="shared" si="221"/>
        <v>0</v>
      </c>
      <c r="R230">
        <f t="shared" si="222"/>
        <v>0</v>
      </c>
      <c r="S230">
        <f t="shared" si="223"/>
        <v>0</v>
      </c>
      <c r="T230" t="s">
        <v>71</v>
      </c>
      <c r="V230" s="7">
        <f t="shared" si="203"/>
        <v>1</v>
      </c>
      <c r="W230" s="7">
        <f t="shared" si="204"/>
        <v>1</v>
      </c>
      <c r="X230" s="7">
        <f t="shared" si="205"/>
        <v>5</v>
      </c>
      <c r="Y230">
        <f t="shared" si="206"/>
        <v>1</v>
      </c>
      <c r="Z230" t="str">
        <f t="shared" si="208"/>
        <v>5.</v>
      </c>
      <c r="AA230" t="str">
        <f t="shared" si="207"/>
        <v/>
      </c>
      <c r="AB230" t="str">
        <f t="shared" si="209"/>
        <v>[,1]</v>
      </c>
      <c r="AC230" t="str">
        <f t="shared" si="183"/>
        <v>5</v>
      </c>
      <c r="AD230" t="str">
        <f t="shared" si="184"/>
        <v>5</v>
      </c>
      <c r="AE230" t="str">
        <f t="shared" si="224"/>
        <v>classic</v>
      </c>
      <c r="AF230" t="str">
        <f t="shared" si="225"/>
        <v>5</v>
      </c>
      <c r="AG230">
        <f t="shared" ca="1" si="226"/>
        <v>0</v>
      </c>
      <c r="AH230" s="21">
        <f t="shared" si="185"/>
        <v>2.6757797002857462</v>
      </c>
    </row>
    <row r="231" spans="1:34">
      <c r="A231" s="3">
        <v>19</v>
      </c>
      <c r="B231" s="3">
        <v>18</v>
      </c>
      <c r="C231" s="6">
        <f>(LN(A231)-LN(B231))/LN(2)*1200</f>
        <v>93.60301440152773</v>
      </c>
      <c r="D231" s="3" t="s">
        <v>148</v>
      </c>
      <c r="E231" s="3" t="s">
        <v>269</v>
      </c>
      <c r="F231" s="7" t="str">
        <f t="shared" ca="1" si="211"/>
        <v>19-limma</v>
      </c>
      <c r="G231" s="7" t="str">
        <f t="shared" ca="1" si="212"/>
        <v>19MS</v>
      </c>
      <c r="H231" s="2" t="s">
        <v>72</v>
      </c>
      <c r="I231">
        <f t="shared" si="213"/>
        <v>-1</v>
      </c>
      <c r="J231">
        <f t="shared" si="214"/>
        <v>-2</v>
      </c>
      <c r="K231">
        <f t="shared" si="215"/>
        <v>0</v>
      </c>
      <c r="L231">
        <f t="shared" si="216"/>
        <v>0</v>
      </c>
      <c r="M231">
        <f t="shared" si="217"/>
        <v>0</v>
      </c>
      <c r="N231">
        <f t="shared" si="218"/>
        <v>0</v>
      </c>
      <c r="O231">
        <f t="shared" si="219"/>
        <v>0</v>
      </c>
      <c r="P231">
        <f t="shared" si="220"/>
        <v>1</v>
      </c>
      <c r="Q231">
        <f t="shared" si="221"/>
        <v>0</v>
      </c>
      <c r="R231">
        <f t="shared" si="222"/>
        <v>0</v>
      </c>
      <c r="S231">
        <f t="shared" si="223"/>
        <v>0</v>
      </c>
      <c r="T231" t="s">
        <v>71</v>
      </c>
      <c r="V231" s="7">
        <f t="shared" si="203"/>
        <v>1</v>
      </c>
      <c r="W231" s="7">
        <f t="shared" si="204"/>
        <v>1</v>
      </c>
      <c r="X231" s="7">
        <f t="shared" si="205"/>
        <v>19</v>
      </c>
      <c r="Y231">
        <f t="shared" si="206"/>
        <v>1</v>
      </c>
      <c r="Z231" t="str">
        <f t="shared" si="208"/>
        <v>19.</v>
      </c>
      <c r="AA231" t="str">
        <f t="shared" si="207"/>
        <v/>
      </c>
      <c r="AB231" t="str">
        <f t="shared" si="209"/>
        <v>[,0 0 0,0 0 1]</v>
      </c>
      <c r="AC231" t="str">
        <f t="shared" si="183"/>
        <v>19</v>
      </c>
      <c r="AD231" t="str">
        <f t="shared" si="184"/>
        <v>19</v>
      </c>
      <c r="AE231" t="str">
        <f t="shared" si="224"/>
        <v>19</v>
      </c>
      <c r="AF231" t="str">
        <f t="shared" si="225"/>
        <v>19</v>
      </c>
      <c r="AG231">
        <f t="shared" ca="1" si="226"/>
        <v>0</v>
      </c>
      <c r="AH231" s="21">
        <f t="shared" si="185"/>
        <v>7.7634789181571371</v>
      </c>
    </row>
    <row r="232" spans="1:34">
      <c r="A232">
        <v>4428675</v>
      </c>
      <c r="B232">
        <v>4194304</v>
      </c>
      <c r="C232" s="6">
        <f>(LN(A232)-LN(B232))/LN(2)*1200</f>
        <v>94.132437248929691</v>
      </c>
      <c r="D232" s="19"/>
      <c r="E232" s="19" t="s">
        <v>312</v>
      </c>
      <c r="F232" s="7" t="str">
        <f t="shared" ca="1" si="211"/>
        <v>25-limma</v>
      </c>
      <c r="G232" s="7" t="str">
        <f t="shared" ca="1" si="212"/>
        <v>25MS</v>
      </c>
      <c r="H232" s="2" t="s">
        <v>72</v>
      </c>
      <c r="I232">
        <f t="shared" si="213"/>
        <v>-22</v>
      </c>
      <c r="J232">
        <f t="shared" si="214"/>
        <v>11</v>
      </c>
      <c r="K232">
        <f t="shared" si="215"/>
        <v>2</v>
      </c>
      <c r="L232">
        <f t="shared" si="216"/>
        <v>0</v>
      </c>
      <c r="M232">
        <f t="shared" si="217"/>
        <v>0</v>
      </c>
      <c r="N232">
        <f t="shared" si="218"/>
        <v>0</v>
      </c>
      <c r="O232">
        <f t="shared" si="219"/>
        <v>0</v>
      </c>
      <c r="P232">
        <f t="shared" si="220"/>
        <v>0</v>
      </c>
      <c r="Q232">
        <f t="shared" si="221"/>
        <v>0</v>
      </c>
      <c r="R232">
        <f t="shared" si="222"/>
        <v>0</v>
      </c>
      <c r="S232">
        <f t="shared" si="223"/>
        <v>0</v>
      </c>
      <c r="T232" t="s">
        <v>71</v>
      </c>
      <c r="V232" s="7">
        <f t="shared" si="203"/>
        <v>1</v>
      </c>
      <c r="W232" s="7">
        <f t="shared" si="204"/>
        <v>1</v>
      </c>
      <c r="X232" s="7">
        <f t="shared" si="205"/>
        <v>25</v>
      </c>
      <c r="Y232">
        <f t="shared" si="206"/>
        <v>1</v>
      </c>
      <c r="Z232" t="str">
        <f t="shared" si="208"/>
        <v>5^2.</v>
      </c>
      <c r="AA232" t="str">
        <f t="shared" si="207"/>
        <v/>
      </c>
      <c r="AB232" t="str">
        <f t="shared" si="209"/>
        <v>[,2]</v>
      </c>
      <c r="AC232" t="str">
        <f t="shared" si="183"/>
        <v>25</v>
      </c>
      <c r="AD232" t="str">
        <f t="shared" si="184"/>
        <v>25</v>
      </c>
      <c r="AE232" t="str">
        <f t="shared" si="224"/>
        <v>25</v>
      </c>
      <c r="AF232" t="str">
        <f t="shared" si="225"/>
        <v>25</v>
      </c>
      <c r="AG232">
        <f t="shared" ca="1" si="226"/>
        <v>0</v>
      </c>
      <c r="AH232" s="21">
        <f t="shared" si="185"/>
        <v>5.2039225865988668</v>
      </c>
    </row>
    <row r="233" spans="1:34">
      <c r="A233" s="3" t="s">
        <v>257</v>
      </c>
      <c r="B233"/>
      <c r="C233" s="6">
        <v>94.635000000000005</v>
      </c>
      <c r="E233" s="3" t="s">
        <v>313</v>
      </c>
      <c r="F233" s="7" t="e">
        <f t="shared" ca="1" si="211"/>
        <v>#VALUE!</v>
      </c>
      <c r="G233" s="7" t="e">
        <f t="shared" ca="1" si="212"/>
        <v>#VALUE!</v>
      </c>
      <c r="H233" s="2" t="s">
        <v>72</v>
      </c>
      <c r="I233" t="e">
        <f t="shared" si="213"/>
        <v>#VALUE!</v>
      </c>
      <c r="J233" t="e">
        <f t="shared" si="214"/>
        <v>#VALUE!</v>
      </c>
      <c r="K233" t="e">
        <f t="shared" si="215"/>
        <v>#VALUE!</v>
      </c>
      <c r="L233" t="e">
        <f t="shared" si="216"/>
        <v>#VALUE!</v>
      </c>
      <c r="M233" t="e">
        <f t="shared" si="217"/>
        <v>#VALUE!</v>
      </c>
      <c r="N233" t="e">
        <f t="shared" si="218"/>
        <v>#VALUE!</v>
      </c>
      <c r="O233" t="e">
        <f t="shared" si="219"/>
        <v>#VALUE!</v>
      </c>
      <c r="P233" t="e">
        <f t="shared" si="220"/>
        <v>#VALUE!</v>
      </c>
      <c r="Q233" t="e">
        <f t="shared" si="221"/>
        <v>#VALUE!</v>
      </c>
      <c r="R233" t="e">
        <f t="shared" si="222"/>
        <v>#VALUE!</v>
      </c>
      <c r="S233" t="e">
        <f t="shared" si="223"/>
        <v>#VALUE!</v>
      </c>
      <c r="T233" t="s">
        <v>71</v>
      </c>
      <c r="V233" s="7" t="e">
        <f t="shared" si="203"/>
        <v>#VALUE!</v>
      </c>
      <c r="W233" s="7" t="e">
        <f t="shared" si="204"/>
        <v>#VALUE!</v>
      </c>
      <c r="X233" s="7" t="e">
        <f t="shared" si="205"/>
        <v>#VALUE!</v>
      </c>
      <c r="Y233" t="e">
        <f t="shared" si="206"/>
        <v>#VALUE!</v>
      </c>
      <c r="Z233" t="e">
        <f t="shared" si="208"/>
        <v>#VALUE!</v>
      </c>
      <c r="AA233" t="e">
        <f t="shared" si="207"/>
        <v>#VALUE!</v>
      </c>
      <c r="AB233" t="e">
        <f t="shared" si="209"/>
        <v>#VALUE!</v>
      </c>
      <c r="AC233" t="e">
        <f t="shared" si="183"/>
        <v>#VALUE!</v>
      </c>
      <c r="AD233" t="e">
        <f t="shared" si="184"/>
        <v>#VALUE!</v>
      </c>
      <c r="AE233" t="e">
        <f t="shared" si="224"/>
        <v>#VALUE!</v>
      </c>
      <c r="AF233" t="e">
        <f t="shared" si="225"/>
        <v>#VALUE!</v>
      </c>
      <c r="AG233" t="e">
        <f t="shared" ca="1" si="226"/>
        <v>#VALUE!</v>
      </c>
      <c r="AH233" s="21" t="e">
        <f t="shared" si="185"/>
        <v>#VALUE!</v>
      </c>
    </row>
    <row r="234" spans="1:34">
      <c r="A234">
        <v>301327047</v>
      </c>
      <c r="B234">
        <v>285212672</v>
      </c>
      <c r="C234" s="6">
        <f t="shared" ref="C234:C244" si="227">(LN(A234)-LN(B234))/LN(2)*1200</f>
        <v>95.150510814913758</v>
      </c>
      <c r="E234" s="3" t="s">
        <v>314</v>
      </c>
      <c r="F234" s="7" t="str">
        <f t="shared" ca="1" si="211"/>
        <v>7:17-limma</v>
      </c>
      <c r="G234" s="7" t="str">
        <f t="shared" ca="1" si="212"/>
        <v>7:17MS</v>
      </c>
      <c r="H234" s="2" t="s">
        <v>72</v>
      </c>
      <c r="I234">
        <f t="shared" si="213"/>
        <v>-24</v>
      </c>
      <c r="J234">
        <f t="shared" si="214"/>
        <v>16</v>
      </c>
      <c r="K234">
        <f t="shared" si="215"/>
        <v>0</v>
      </c>
      <c r="L234">
        <f t="shared" si="216"/>
        <v>1</v>
      </c>
      <c r="M234">
        <f t="shared" si="217"/>
        <v>0</v>
      </c>
      <c r="N234">
        <f t="shared" si="218"/>
        <v>0</v>
      </c>
      <c r="O234">
        <f t="shared" si="219"/>
        <v>-1</v>
      </c>
      <c r="P234">
        <f t="shared" si="220"/>
        <v>0</v>
      </c>
      <c r="Q234">
        <f t="shared" si="221"/>
        <v>0</v>
      </c>
      <c r="R234">
        <f t="shared" si="222"/>
        <v>0</v>
      </c>
      <c r="S234">
        <f t="shared" si="223"/>
        <v>0</v>
      </c>
      <c r="T234" t="s">
        <v>71</v>
      </c>
      <c r="V234" s="7">
        <f t="shared" si="203"/>
        <v>1</v>
      </c>
      <c r="W234" s="7">
        <f t="shared" si="204"/>
        <v>1</v>
      </c>
      <c r="X234" s="7">
        <f t="shared" si="205"/>
        <v>7</v>
      </c>
      <c r="Y234">
        <f t="shared" si="206"/>
        <v>17</v>
      </c>
      <c r="Z234" t="str">
        <f t="shared" si="208"/>
        <v>7.</v>
      </c>
      <c r="AA234" t="str">
        <f t="shared" si="207"/>
        <v>17.</v>
      </c>
      <c r="AB234" t="str">
        <f t="shared" si="209"/>
        <v>[,0 1 0,0 -1]</v>
      </c>
      <c r="AC234" t="str">
        <f t="shared" si="183"/>
        <v>7:17</v>
      </c>
      <c r="AD234" t="str">
        <f t="shared" si="184"/>
        <v>7:17</v>
      </c>
      <c r="AE234" t="str">
        <f t="shared" si="224"/>
        <v>7:17</v>
      </c>
      <c r="AF234" t="str">
        <f t="shared" si="225"/>
        <v>7:17</v>
      </c>
      <c r="AG234">
        <f t="shared" ca="1" si="226"/>
        <v>0</v>
      </c>
      <c r="AH234" s="21">
        <f t="shared" si="185"/>
        <v>10.141236084757036</v>
      </c>
    </row>
    <row r="235" spans="1:34">
      <c r="A235">
        <v>93</v>
      </c>
      <c r="B235">
        <v>88</v>
      </c>
      <c r="C235" s="6">
        <f t="shared" si="227"/>
        <v>95.672630964880881</v>
      </c>
      <c r="D235" s="19"/>
      <c r="E235" s="19" t="s">
        <v>311</v>
      </c>
      <c r="F235" s="7" t="str">
        <f t="shared" ca="1" si="211"/>
        <v>11:31-limma</v>
      </c>
      <c r="G235" s="7" t="str">
        <f t="shared" ca="1" si="212"/>
        <v>11:31MS</v>
      </c>
      <c r="H235" s="2" t="s">
        <v>72</v>
      </c>
      <c r="I235">
        <f t="shared" si="213"/>
        <v>-3</v>
      </c>
      <c r="J235">
        <f t="shared" si="214"/>
        <v>1</v>
      </c>
      <c r="K235">
        <f t="shared" si="215"/>
        <v>0</v>
      </c>
      <c r="L235">
        <f t="shared" si="216"/>
        <v>0</v>
      </c>
      <c r="M235">
        <f t="shared" si="217"/>
        <v>-1</v>
      </c>
      <c r="N235">
        <f t="shared" si="218"/>
        <v>0</v>
      </c>
      <c r="O235">
        <f t="shared" si="219"/>
        <v>0</v>
      </c>
      <c r="P235">
        <f t="shared" si="220"/>
        <v>0</v>
      </c>
      <c r="Q235">
        <f t="shared" si="221"/>
        <v>0</v>
      </c>
      <c r="R235">
        <f t="shared" si="222"/>
        <v>0</v>
      </c>
      <c r="S235">
        <f t="shared" si="223"/>
        <v>1</v>
      </c>
      <c r="T235" t="s">
        <v>71</v>
      </c>
      <c r="V235" s="7">
        <f t="shared" si="203"/>
        <v>1</v>
      </c>
      <c r="W235" s="7">
        <f t="shared" si="204"/>
        <v>1</v>
      </c>
      <c r="X235" s="7">
        <f t="shared" si="205"/>
        <v>31</v>
      </c>
      <c r="Y235">
        <f t="shared" si="206"/>
        <v>11</v>
      </c>
      <c r="Z235" t="str">
        <f t="shared" si="208"/>
        <v>31.</v>
      </c>
      <c r="AA235" t="str">
        <f t="shared" si="207"/>
        <v>11.</v>
      </c>
      <c r="AB235" t="str">
        <f t="shared" si="209"/>
        <v>[,0 0 -1,0 0 0,0 0 1]</v>
      </c>
      <c r="AC235" t="str">
        <f t="shared" si="183"/>
        <v>11:31</v>
      </c>
      <c r="AD235" t="str">
        <f t="shared" si="184"/>
        <v>11:31</v>
      </c>
      <c r="AE235" t="str">
        <f t="shared" si="224"/>
        <v>11:31</v>
      </c>
      <c r="AF235" t="str">
        <f t="shared" si="225"/>
        <v>11:31</v>
      </c>
      <c r="AG235">
        <f t="shared" ca="1" si="226"/>
        <v>0</v>
      </c>
      <c r="AH235" s="21">
        <f t="shared" si="185"/>
        <v>4.8909127567767614</v>
      </c>
    </row>
    <row r="236" spans="1:34">
      <c r="A236">
        <v>216513</v>
      </c>
      <c r="B236">
        <v>204800</v>
      </c>
      <c r="C236" s="6">
        <f t="shared" si="227"/>
        <v>96.285522423574974</v>
      </c>
      <c r="E236" s="3" t="s">
        <v>268</v>
      </c>
      <c r="F236" s="7" t="str">
        <f t="shared" ca="1" si="211"/>
        <v>11:25-limma</v>
      </c>
      <c r="G236" s="7" t="str">
        <f t="shared" ca="1" si="212"/>
        <v>11:25MS</v>
      </c>
      <c r="H236" s="2" t="s">
        <v>72</v>
      </c>
      <c r="I236">
        <f t="shared" si="213"/>
        <v>-13</v>
      </c>
      <c r="J236">
        <f t="shared" si="214"/>
        <v>9</v>
      </c>
      <c r="K236">
        <f t="shared" si="215"/>
        <v>-2</v>
      </c>
      <c r="L236">
        <f t="shared" si="216"/>
        <v>0</v>
      </c>
      <c r="M236">
        <f t="shared" si="217"/>
        <v>1</v>
      </c>
      <c r="N236">
        <f t="shared" si="218"/>
        <v>0</v>
      </c>
      <c r="O236">
        <f t="shared" si="219"/>
        <v>0</v>
      </c>
      <c r="P236">
        <f t="shared" si="220"/>
        <v>0</v>
      </c>
      <c r="Q236">
        <f t="shared" si="221"/>
        <v>0</v>
      </c>
      <c r="R236">
        <f t="shared" si="222"/>
        <v>0</v>
      </c>
      <c r="S236">
        <f t="shared" si="223"/>
        <v>0</v>
      </c>
      <c r="T236" t="s">
        <v>71</v>
      </c>
      <c r="V236" s="7">
        <f t="shared" si="203"/>
        <v>1</v>
      </c>
      <c r="W236" s="7">
        <f t="shared" si="204"/>
        <v>1</v>
      </c>
      <c r="X236" s="7">
        <f t="shared" si="205"/>
        <v>11</v>
      </c>
      <c r="Y236">
        <f t="shared" si="206"/>
        <v>25</v>
      </c>
      <c r="Z236" t="str">
        <f t="shared" si="208"/>
        <v>11.</v>
      </c>
      <c r="AA236" t="str">
        <f t="shared" si="207"/>
        <v>5^2.</v>
      </c>
      <c r="AB236" t="str">
        <f t="shared" si="209"/>
        <v>[,-2 0 1]</v>
      </c>
      <c r="AC236" t="str">
        <f t="shared" si="183"/>
        <v>11:25</v>
      </c>
      <c r="AD236" t="str">
        <f t="shared" si="184"/>
        <v>11:25</v>
      </c>
      <c r="AE236" t="str">
        <f t="shared" si="224"/>
        <v>11:25</v>
      </c>
      <c r="AF236" t="str">
        <f t="shared" si="225"/>
        <v>11:25</v>
      </c>
      <c r="AG236">
        <f t="shared" ca="1" si="226"/>
        <v>0</v>
      </c>
      <c r="AH236" s="21">
        <f t="shared" si="185"/>
        <v>3.0713492812154222</v>
      </c>
    </row>
    <row r="237" spans="1:34">
      <c r="A237">
        <v>1594323</v>
      </c>
      <c r="B237">
        <v>1507328</v>
      </c>
      <c r="C237" s="6">
        <f t="shared" si="227"/>
        <v>97.140663981621017</v>
      </c>
      <c r="D237" s="19"/>
      <c r="E237" s="19" t="s">
        <v>267</v>
      </c>
      <c r="F237" s="7" t="str">
        <f t="shared" ca="1" si="211"/>
        <v>23-limma</v>
      </c>
      <c r="G237" s="7" t="str">
        <f t="shared" ca="1" si="212"/>
        <v>23MS</v>
      </c>
      <c r="H237" s="2" t="s">
        <v>72</v>
      </c>
      <c r="I237">
        <f t="shared" si="213"/>
        <v>-16</v>
      </c>
      <c r="J237">
        <f t="shared" si="214"/>
        <v>13</v>
      </c>
      <c r="K237">
        <f t="shared" si="215"/>
        <v>0</v>
      </c>
      <c r="L237">
        <f t="shared" si="216"/>
        <v>0</v>
      </c>
      <c r="M237">
        <f t="shared" si="217"/>
        <v>0</v>
      </c>
      <c r="N237">
        <f t="shared" si="218"/>
        <v>0</v>
      </c>
      <c r="O237">
        <f t="shared" si="219"/>
        <v>0</v>
      </c>
      <c r="P237">
        <f t="shared" si="220"/>
        <v>0</v>
      </c>
      <c r="Q237">
        <f t="shared" si="221"/>
        <v>-1</v>
      </c>
      <c r="R237">
        <f t="shared" si="222"/>
        <v>0</v>
      </c>
      <c r="S237">
        <f t="shared" si="223"/>
        <v>0</v>
      </c>
      <c r="T237" t="s">
        <v>71</v>
      </c>
      <c r="V237" s="7">
        <f t="shared" si="203"/>
        <v>1</v>
      </c>
      <c r="W237" s="7">
        <f t="shared" si="204"/>
        <v>1</v>
      </c>
      <c r="X237" s="7">
        <f t="shared" si="205"/>
        <v>1</v>
      </c>
      <c r="Y237">
        <f t="shared" si="206"/>
        <v>23</v>
      </c>
      <c r="Z237" t="str">
        <f t="shared" si="208"/>
        <v/>
      </c>
      <c r="AA237" t="str">
        <f t="shared" si="207"/>
        <v>23.</v>
      </c>
      <c r="AB237" t="str">
        <f t="shared" si="209"/>
        <v>[,0 0 0,0 0 0,-1]</v>
      </c>
      <c r="AC237" t="str">
        <f t="shared" si="183"/>
        <v>23</v>
      </c>
      <c r="AD237" t="str">
        <f t="shared" si="184"/>
        <v>23</v>
      </c>
      <c r="AE237" t="str">
        <f t="shared" si="224"/>
        <v>23</v>
      </c>
      <c r="AF237" t="str">
        <f t="shared" si="225"/>
        <v>23</v>
      </c>
      <c r="AG237">
        <f t="shared" ca="1" si="226"/>
        <v>0</v>
      </c>
      <c r="AH237" s="21">
        <f t="shared" si="185"/>
        <v>7.0186950972305313</v>
      </c>
    </row>
    <row r="238" spans="1:34">
      <c r="A238" s="3">
        <v>413343</v>
      </c>
      <c r="B238" s="3">
        <v>390625</v>
      </c>
      <c r="C238" s="6">
        <f t="shared" si="227"/>
        <v>97.866204204321377</v>
      </c>
      <c r="D238" s="3" t="s">
        <v>149</v>
      </c>
      <c r="F238" s="7" t="str">
        <f t="shared" ca="1" si="211"/>
        <v>7:5^8-limma</v>
      </c>
      <c r="G238" s="7" t="str">
        <f t="shared" ca="1" si="212"/>
        <v>7:5^8MS</v>
      </c>
      <c r="H238" s="2" t="s">
        <v>72</v>
      </c>
      <c r="I238">
        <f t="shared" si="213"/>
        <v>0</v>
      </c>
      <c r="J238">
        <f t="shared" si="214"/>
        <v>10</v>
      </c>
      <c r="K238">
        <f t="shared" si="215"/>
        <v>-8</v>
      </c>
      <c r="L238">
        <f t="shared" si="216"/>
        <v>1</v>
      </c>
      <c r="M238">
        <f t="shared" si="217"/>
        <v>0</v>
      </c>
      <c r="N238">
        <f t="shared" si="218"/>
        <v>0</v>
      </c>
      <c r="O238">
        <f t="shared" si="219"/>
        <v>0</v>
      </c>
      <c r="P238">
        <f t="shared" si="220"/>
        <v>0</v>
      </c>
      <c r="Q238">
        <f t="shared" si="221"/>
        <v>0</v>
      </c>
      <c r="R238">
        <f t="shared" si="222"/>
        <v>0</v>
      </c>
      <c r="S238">
        <f t="shared" si="223"/>
        <v>0</v>
      </c>
      <c r="T238" t="s">
        <v>71</v>
      </c>
      <c r="V238" s="7">
        <f t="shared" si="203"/>
        <v>1</v>
      </c>
      <c r="W238" s="7">
        <f t="shared" si="204"/>
        <v>1</v>
      </c>
      <c r="X238" s="7">
        <f t="shared" si="205"/>
        <v>7</v>
      </c>
      <c r="Y238">
        <f t="shared" si="206"/>
        <v>390625</v>
      </c>
      <c r="Z238" t="str">
        <f t="shared" si="208"/>
        <v>7.</v>
      </c>
      <c r="AA238" t="str">
        <f t="shared" si="207"/>
        <v>5^8.</v>
      </c>
      <c r="AB238" t="str">
        <f t="shared" si="209"/>
        <v>[,-8 1]</v>
      </c>
      <c r="AC238" t="str">
        <f t="shared" si="183"/>
        <v>7:5^8</v>
      </c>
      <c r="AD238" t="str">
        <f t="shared" si="184"/>
        <v>7:5^8</v>
      </c>
      <c r="AE238" t="str">
        <f t="shared" si="224"/>
        <v>7:5^8</v>
      </c>
      <c r="AF238" t="str">
        <f t="shared" si="225"/>
        <v>7:5^8</v>
      </c>
      <c r="AG238">
        <f t="shared" ca="1" si="226"/>
        <v>0</v>
      </c>
      <c r="AH238" s="21">
        <f t="shared" si="185"/>
        <v>3.974020940051461</v>
      </c>
    </row>
    <row r="239" spans="1:34">
      <c r="A239">
        <v>200</v>
      </c>
      <c r="B239">
        <v>189</v>
      </c>
      <c r="C239" s="6">
        <f t="shared" si="227"/>
        <v>97.936518664381467</v>
      </c>
      <c r="D239" s="19"/>
      <c r="E239" s="19" t="s">
        <v>315</v>
      </c>
      <c r="F239" s="7" t="str">
        <f t="shared" ca="1" si="211"/>
        <v>7:25-limma</v>
      </c>
      <c r="G239" s="7" t="str">
        <f t="shared" ca="1" si="212"/>
        <v>7:25MS</v>
      </c>
      <c r="H239" s="2" t="s">
        <v>72</v>
      </c>
      <c r="I239">
        <f t="shared" si="213"/>
        <v>3</v>
      </c>
      <c r="J239">
        <f t="shared" si="214"/>
        <v>-3</v>
      </c>
      <c r="K239">
        <f t="shared" si="215"/>
        <v>2</v>
      </c>
      <c r="L239">
        <f t="shared" si="216"/>
        <v>-1</v>
      </c>
      <c r="M239">
        <f t="shared" si="217"/>
        <v>0</v>
      </c>
      <c r="N239">
        <f t="shared" si="218"/>
        <v>0</v>
      </c>
      <c r="O239">
        <f t="shared" si="219"/>
        <v>0</v>
      </c>
      <c r="P239">
        <f t="shared" si="220"/>
        <v>0</v>
      </c>
      <c r="Q239">
        <f t="shared" si="221"/>
        <v>0</v>
      </c>
      <c r="R239">
        <f t="shared" si="222"/>
        <v>0</v>
      </c>
      <c r="S239">
        <f t="shared" si="223"/>
        <v>0</v>
      </c>
      <c r="T239" t="s">
        <v>71</v>
      </c>
      <c r="V239" s="7">
        <f t="shared" si="203"/>
        <v>1</v>
      </c>
      <c r="W239" s="7">
        <f t="shared" si="204"/>
        <v>1</v>
      </c>
      <c r="X239" s="7">
        <f t="shared" si="205"/>
        <v>25</v>
      </c>
      <c r="Y239">
        <f t="shared" si="206"/>
        <v>7</v>
      </c>
      <c r="Z239" t="str">
        <f t="shared" si="208"/>
        <v>5^2.</v>
      </c>
      <c r="AA239" t="str">
        <f t="shared" si="207"/>
        <v>7.</v>
      </c>
      <c r="AB239" t="str">
        <f t="shared" si="209"/>
        <v>[,2 -1]</v>
      </c>
      <c r="AC239" t="str">
        <f t="shared" si="183"/>
        <v>7:25</v>
      </c>
      <c r="AD239" t="str">
        <f t="shared" si="184"/>
        <v>7:25</v>
      </c>
      <c r="AE239" t="str">
        <f t="shared" si="224"/>
        <v>7:25</v>
      </c>
      <c r="AF239" t="str">
        <f t="shared" si="225"/>
        <v>7:25</v>
      </c>
      <c r="AG239">
        <f t="shared" ca="1" si="226"/>
        <v>0</v>
      </c>
      <c r="AH239" s="21">
        <f t="shared" si="185"/>
        <v>9.0303085776546617</v>
      </c>
    </row>
    <row r="240" spans="1:34">
      <c r="A240" s="3">
        <v>18</v>
      </c>
      <c r="B240" s="3">
        <v>17</v>
      </c>
      <c r="C240" s="6">
        <f t="shared" si="227"/>
        <v>98.954592230367098</v>
      </c>
      <c r="D240" s="3" t="s">
        <v>150</v>
      </c>
      <c r="E240" s="3" t="s">
        <v>266</v>
      </c>
      <c r="F240" s="7" t="str">
        <f t="shared" ca="1" si="211"/>
        <v>17-limma</v>
      </c>
      <c r="G240" s="7" t="str">
        <f t="shared" ca="1" si="212"/>
        <v>17MS</v>
      </c>
      <c r="H240" s="2" t="s">
        <v>72</v>
      </c>
      <c r="I240">
        <f t="shared" si="213"/>
        <v>1</v>
      </c>
      <c r="J240">
        <f t="shared" si="214"/>
        <v>2</v>
      </c>
      <c r="K240">
        <f t="shared" si="215"/>
        <v>0</v>
      </c>
      <c r="L240">
        <f t="shared" si="216"/>
        <v>0</v>
      </c>
      <c r="M240">
        <f t="shared" si="217"/>
        <v>0</v>
      </c>
      <c r="N240">
        <f t="shared" si="218"/>
        <v>0</v>
      </c>
      <c r="O240">
        <f t="shared" si="219"/>
        <v>-1</v>
      </c>
      <c r="P240">
        <f t="shared" si="220"/>
        <v>0</v>
      </c>
      <c r="Q240">
        <f t="shared" si="221"/>
        <v>0</v>
      </c>
      <c r="R240">
        <f t="shared" si="222"/>
        <v>0</v>
      </c>
      <c r="S240">
        <f t="shared" si="223"/>
        <v>0</v>
      </c>
      <c r="T240" t="s">
        <v>71</v>
      </c>
      <c r="V240" s="7">
        <f t="shared" ref="V240:V266" si="228">A240/(I$5^IF(I240&gt;0,I240,0)*J$5^IF(J240&gt;0,J240,0)*K$5^IF(K240&gt;0,K240,0)*L$5^IF(L240&gt;0,L240,0)*M$5^IF(M240&gt;0,M240,0)*N$5^IF(N240&gt;0,N240,0)*O$5^IF(O240&gt;0,O240,0)*P$5^IF(P240&gt;0,P240,0)*Q$5^IF(Q240&gt;0,Q240,0)*R$5^IF(R240&gt;0,R240,0)*S$5^IF(S240&gt;0,S240,0))</f>
        <v>1</v>
      </c>
      <c r="W240" s="7">
        <f t="shared" ref="W240:W266" si="229">B240/(I$5^IF(I240&lt;0,-I240,0)*J$5^IF(J240&lt;0,-J240,0)*K$5^IF(K240&lt;0,-K240,0)*L$5^IF(L240&lt;0,-L240,0)*M$5^IF(M240&lt;0,-M240,0)*N$5^IF(N240&lt;0,-N240,0)*O$5^IF(O240&lt;0,-O240,0)*P$5^IF(P240&lt;0,-P240,0)*Q$5^IF(Q240&lt;0,-Q240,0)*R$5^IF(R240&lt;0,-R240,0)*S$5^IF(S240&lt;0,-S240,0))</f>
        <v>1</v>
      </c>
      <c r="X240" s="7">
        <f t="shared" si="205"/>
        <v>1</v>
      </c>
      <c r="Y240">
        <f t="shared" si="206"/>
        <v>17</v>
      </c>
      <c r="Z240" t="str">
        <f t="shared" si="208"/>
        <v/>
      </c>
      <c r="AA240" t="str">
        <f t="shared" si="207"/>
        <v>17.</v>
      </c>
      <c r="AB240" t="str">
        <f t="shared" si="209"/>
        <v>[,0 0 0,0 -1]</v>
      </c>
      <c r="AC240" t="str">
        <f t="shared" si="183"/>
        <v>17</v>
      </c>
      <c r="AD240" t="str">
        <f t="shared" si="184"/>
        <v>17</v>
      </c>
      <c r="AE240" t="str">
        <f t="shared" si="224"/>
        <v>17</v>
      </c>
      <c r="AF240" t="str">
        <f t="shared" si="225"/>
        <v>17</v>
      </c>
      <c r="AG240">
        <f t="shared" ca="1" si="226"/>
        <v>0</v>
      </c>
      <c r="AH240" s="21">
        <f t="shared" si="185"/>
        <v>4.0929950794965881</v>
      </c>
    </row>
    <row r="241" spans="1:34">
      <c r="A241">
        <v>30375</v>
      </c>
      <c r="B241">
        <v>28672</v>
      </c>
      <c r="C241" s="6">
        <f t="shared" si="227"/>
        <v>99.890239452317914</v>
      </c>
      <c r="E241" s="3" t="s">
        <v>316</v>
      </c>
      <c r="F241" s="7" t="str">
        <f t="shared" ca="1" si="211"/>
        <v>7:125-limma</v>
      </c>
      <c r="G241" s="7" t="str">
        <f t="shared" ca="1" si="212"/>
        <v>7:125MS</v>
      </c>
      <c r="H241" s="2" t="s">
        <v>72</v>
      </c>
      <c r="I241">
        <f t="shared" si="213"/>
        <v>-12</v>
      </c>
      <c r="J241">
        <f t="shared" si="214"/>
        <v>5</v>
      </c>
      <c r="K241">
        <f t="shared" si="215"/>
        <v>3</v>
      </c>
      <c r="L241">
        <f t="shared" si="216"/>
        <v>-1</v>
      </c>
      <c r="M241">
        <f t="shared" si="217"/>
        <v>0</v>
      </c>
      <c r="N241">
        <f t="shared" si="218"/>
        <v>0</v>
      </c>
      <c r="O241">
        <f t="shared" si="219"/>
        <v>0</v>
      </c>
      <c r="P241">
        <f t="shared" si="220"/>
        <v>0</v>
      </c>
      <c r="Q241">
        <f t="shared" si="221"/>
        <v>0</v>
      </c>
      <c r="R241">
        <f t="shared" si="222"/>
        <v>0</v>
      </c>
      <c r="S241">
        <f t="shared" si="223"/>
        <v>0</v>
      </c>
      <c r="T241" t="s">
        <v>71</v>
      </c>
      <c r="V241" s="7">
        <f t="shared" si="228"/>
        <v>1</v>
      </c>
      <c r="W241" s="7">
        <f t="shared" si="229"/>
        <v>1</v>
      </c>
      <c r="X241" s="7">
        <f t="shared" si="205"/>
        <v>125</v>
      </c>
      <c r="Y241">
        <f t="shared" si="206"/>
        <v>7</v>
      </c>
      <c r="Z241" t="str">
        <f t="shared" si="208"/>
        <v>5^3.</v>
      </c>
      <c r="AA241" t="str">
        <f t="shared" si="207"/>
        <v>7.</v>
      </c>
      <c r="AB241" t="str">
        <f t="shared" si="209"/>
        <v>[,3 -1]</v>
      </c>
      <c r="AC241" t="str">
        <f t="shared" si="183"/>
        <v>7:125</v>
      </c>
      <c r="AD241" t="str">
        <f t="shared" si="184"/>
        <v>7:125</v>
      </c>
      <c r="AE241" t="str">
        <f t="shared" si="224"/>
        <v>7:125</v>
      </c>
      <c r="AF241" t="str">
        <f t="shared" si="225"/>
        <v>7:125</v>
      </c>
      <c r="AG241">
        <f t="shared" ca="1" si="226"/>
        <v>0</v>
      </c>
      <c r="AH241" s="21">
        <f t="shared" si="185"/>
        <v>1.1506062907703338</v>
      </c>
    </row>
    <row r="242" spans="1:34">
      <c r="A242">
        <v>295245</v>
      </c>
      <c r="B242">
        <v>278528</v>
      </c>
      <c r="C242" s="6">
        <f t="shared" si="227"/>
        <v>100.908313018302</v>
      </c>
      <c r="D242" s="19"/>
      <c r="E242" s="19" t="s">
        <v>317</v>
      </c>
      <c r="F242" s="7" t="str">
        <f t="shared" ca="1" si="211"/>
        <v>5:17-limma</v>
      </c>
      <c r="G242" s="7" t="str">
        <f t="shared" ca="1" si="212"/>
        <v>5:17MS</v>
      </c>
      <c r="H242" s="2" t="s">
        <v>72</v>
      </c>
      <c r="I242">
        <f t="shared" si="213"/>
        <v>-14</v>
      </c>
      <c r="J242">
        <f t="shared" si="214"/>
        <v>10</v>
      </c>
      <c r="K242">
        <f t="shared" si="215"/>
        <v>1</v>
      </c>
      <c r="L242">
        <f t="shared" si="216"/>
        <v>0</v>
      </c>
      <c r="M242">
        <f t="shared" si="217"/>
        <v>0</v>
      </c>
      <c r="N242">
        <f t="shared" si="218"/>
        <v>0</v>
      </c>
      <c r="O242">
        <f t="shared" si="219"/>
        <v>-1</v>
      </c>
      <c r="P242">
        <f t="shared" si="220"/>
        <v>0</v>
      </c>
      <c r="Q242">
        <f t="shared" si="221"/>
        <v>0</v>
      </c>
      <c r="R242">
        <f t="shared" si="222"/>
        <v>0</v>
      </c>
      <c r="S242">
        <f t="shared" si="223"/>
        <v>0</v>
      </c>
      <c r="T242" t="s">
        <v>71</v>
      </c>
      <c r="V242" s="7">
        <f t="shared" si="228"/>
        <v>1</v>
      </c>
      <c r="W242" s="7">
        <f t="shared" si="229"/>
        <v>1</v>
      </c>
      <c r="X242" s="7">
        <f t="shared" si="205"/>
        <v>5</v>
      </c>
      <c r="Y242">
        <f t="shared" si="206"/>
        <v>17</v>
      </c>
      <c r="Z242" t="str">
        <f t="shared" si="208"/>
        <v>5.</v>
      </c>
      <c r="AA242" t="str">
        <f t="shared" si="207"/>
        <v>17.</v>
      </c>
      <c r="AB242" t="str">
        <f t="shared" si="209"/>
        <v>[,1 0 0,0 -1]</v>
      </c>
      <c r="AC242" t="str">
        <f t="shared" si="183"/>
        <v>5:17</v>
      </c>
      <c r="AD242" t="str">
        <f t="shared" si="184"/>
        <v>5:17</v>
      </c>
      <c r="AE242" t="str">
        <f t="shared" si="224"/>
        <v>5:17</v>
      </c>
      <c r="AF242" t="str">
        <f t="shared" si="225"/>
        <v>5:17</v>
      </c>
      <c r="AG242">
        <f t="shared" ca="1" si="226"/>
        <v>0</v>
      </c>
      <c r="AH242" s="21">
        <f t="shared" si="185"/>
        <v>3.7867072073878356</v>
      </c>
    </row>
    <row r="243" spans="1:34">
      <c r="A243">
        <v>297</v>
      </c>
      <c r="B243">
        <v>280</v>
      </c>
      <c r="C243" s="6">
        <f t="shared" si="227"/>
        <v>102.04332462696011</v>
      </c>
      <c r="E243" s="3" t="s">
        <v>265</v>
      </c>
      <c r="F243" s="7" t="str">
        <f t="shared" ca="1" si="211"/>
        <v>11:35-large-semitone</v>
      </c>
      <c r="G243" s="7" t="str">
        <f t="shared" ca="1" si="212"/>
        <v>11:35LS</v>
      </c>
      <c r="H243" s="2" t="s">
        <v>72</v>
      </c>
      <c r="I243">
        <f t="shared" si="213"/>
        <v>-3</v>
      </c>
      <c r="J243">
        <f t="shared" si="214"/>
        <v>3</v>
      </c>
      <c r="K243">
        <f t="shared" si="215"/>
        <v>-1</v>
      </c>
      <c r="L243">
        <f t="shared" si="216"/>
        <v>-1</v>
      </c>
      <c r="M243">
        <f t="shared" si="217"/>
        <v>1</v>
      </c>
      <c r="N243">
        <f t="shared" si="218"/>
        <v>0</v>
      </c>
      <c r="O243">
        <f t="shared" si="219"/>
        <v>0</v>
      </c>
      <c r="P243">
        <f t="shared" si="220"/>
        <v>0</v>
      </c>
      <c r="Q243">
        <f t="shared" si="221"/>
        <v>0</v>
      </c>
      <c r="R243">
        <f t="shared" si="222"/>
        <v>0</v>
      </c>
      <c r="S243">
        <f t="shared" si="223"/>
        <v>0</v>
      </c>
      <c r="T243" t="s">
        <v>71</v>
      </c>
      <c r="V243" s="7">
        <f t="shared" si="228"/>
        <v>1</v>
      </c>
      <c r="W243" s="7">
        <f t="shared" si="229"/>
        <v>1</v>
      </c>
      <c r="X243" s="7">
        <f t="shared" ref="X243:X266" si="230">K$5^IF(K243&gt;0,K243,0)*L$5^IF(L243&gt;0,L243,0)*M$5^IF(M243&gt;0,M243,0)*N$5^IF(N243&gt;0,N243,0)*O$5^IF(O243&gt;0,O243,0)*P$5^IF(P243&gt;0,P243,0)*Q$5^IF(Q243&gt;0,Q243,0)*R$5^IF(R243&gt;0,R243,0)*S$5^IF(S243&gt;0,S243,0)</f>
        <v>11</v>
      </c>
      <c r="Y243">
        <f t="shared" ref="Y243:Y266" si="231">K$5^IF(K243&lt;0,-K243,0)*L$5^IF(L243&lt;0,-L243,0)*M$5^IF(M243&lt;0,-M243,0)*N$5^IF(N243&lt;0,-N243,0)*O$5^IF(O243&lt;0,-O243,0)*P$5^IF(P243&lt;0,-P243,0)*Q$5^IF(Q243&lt;0,-Q243,0)*R$5^IF(R243&lt;0,-R243,0)*S$5^IF(S243&lt;0,-S243,0)</f>
        <v>35</v>
      </c>
      <c r="Z243" t="str">
        <f t="shared" si="208"/>
        <v>11.</v>
      </c>
      <c r="AA243" t="str">
        <f t="shared" ref="AA243:AA266" si="232">IF(K243&lt;0,K$5&amp;IF(K243&lt;-1,"^"&amp;-K243,"")&amp;".","")&amp;IF(L243&lt;0,L$5&amp;IF(L243&lt;-1,"^"&amp;-L243,"")&amp;".","")&amp;IF(M243&lt;0,M$5&amp;IF(M243&lt;-1,"^"&amp;-M243,"")&amp;".","")&amp;IF(N243&lt;0,N$5&amp;IF(N243&lt;-1,"^"&amp;-N243,"")&amp;".","")&amp;IF(O243&lt;0,O$5&amp;IF(O243&lt;-1,"^"&amp;-O243,"")&amp;".","")&amp;IF(P243&lt;0,P$5&amp;IF(P243&lt;-1,"^"&amp;-P243,"")&amp;".","")&amp;IF(Q243&lt;0,Q$5&amp;IF(Q243&lt;-1,"^"&amp;-Q243,"")&amp;".","")&amp;IF(R243&lt;0,R$5&amp;IF(R243&lt;-1,"^"&amp;-R243,"")&amp;".","")&amp;IF(S243&lt;0,S$5&amp;IF(S243&lt;-1,"^"&amp;-S243,"")&amp;".","")</f>
        <v>5.7.</v>
      </c>
      <c r="AB243" t="str">
        <f t="shared" si="209"/>
        <v>[,-1 -1 1]</v>
      </c>
      <c r="AC243" t="str">
        <f t="shared" si="183"/>
        <v>11:35</v>
      </c>
      <c r="AD243" t="str">
        <f t="shared" si="184"/>
        <v>11:35</v>
      </c>
      <c r="AE243" t="str">
        <f t="shared" si="224"/>
        <v>11:35</v>
      </c>
      <c r="AF243" t="str">
        <f t="shared" si="225"/>
        <v>11:35</v>
      </c>
      <c r="AG243">
        <f t="shared" ca="1" si="226"/>
        <v>0</v>
      </c>
      <c r="AH243" s="21">
        <f t="shared" si="185"/>
        <v>3.2831795961535892</v>
      </c>
    </row>
    <row r="244" spans="1:34">
      <c r="A244">
        <v>4096</v>
      </c>
      <c r="B244">
        <v>3861</v>
      </c>
      <c r="C244" s="6">
        <f t="shared" si="227"/>
        <v>102.28939326976968</v>
      </c>
      <c r="E244" s="3" t="s">
        <v>290</v>
      </c>
      <c r="F244" s="7" t="str">
        <f t="shared" ca="1" si="211"/>
        <v>143-large-semitone</v>
      </c>
      <c r="G244" s="7" t="str">
        <f t="shared" ca="1" si="212"/>
        <v>143LS</v>
      </c>
      <c r="H244" s="2" t="s">
        <v>72</v>
      </c>
      <c r="I244">
        <f t="shared" si="213"/>
        <v>12</v>
      </c>
      <c r="J244">
        <f t="shared" si="214"/>
        <v>-3</v>
      </c>
      <c r="K244">
        <f t="shared" si="215"/>
        <v>0</v>
      </c>
      <c r="L244">
        <f t="shared" si="216"/>
        <v>0</v>
      </c>
      <c r="M244">
        <f t="shared" si="217"/>
        <v>-1</v>
      </c>
      <c r="N244">
        <f t="shared" si="218"/>
        <v>-1</v>
      </c>
      <c r="O244">
        <f t="shared" si="219"/>
        <v>0</v>
      </c>
      <c r="P244">
        <f t="shared" si="220"/>
        <v>0</v>
      </c>
      <c r="Q244">
        <f t="shared" si="221"/>
        <v>0</v>
      </c>
      <c r="R244">
        <f t="shared" si="222"/>
        <v>0</v>
      </c>
      <c r="S244">
        <f t="shared" si="223"/>
        <v>0</v>
      </c>
      <c r="T244" t="s">
        <v>71</v>
      </c>
      <c r="V244" s="7">
        <f t="shared" si="228"/>
        <v>1</v>
      </c>
      <c r="W244" s="7">
        <f t="shared" si="229"/>
        <v>1</v>
      </c>
      <c r="X244" s="7">
        <f t="shared" si="230"/>
        <v>1</v>
      </c>
      <c r="Y244">
        <f t="shared" si="231"/>
        <v>143</v>
      </c>
      <c r="Z244" t="str">
        <f t="shared" si="208"/>
        <v/>
      </c>
      <c r="AA244" t="str">
        <f t="shared" si="232"/>
        <v>11.13.</v>
      </c>
      <c r="AB244" t="str">
        <f t="shared" si="209"/>
        <v>[,0 0 -1,-1]</v>
      </c>
      <c r="AC244" t="str">
        <f t="shared" si="183"/>
        <v>143</v>
      </c>
      <c r="AD244" t="str">
        <f t="shared" si="184"/>
        <v>143</v>
      </c>
      <c r="AE244" t="str">
        <f t="shared" si="224"/>
        <v>143</v>
      </c>
      <c r="AF244" t="str">
        <f t="shared" si="225"/>
        <v>143</v>
      </c>
      <c r="AG244">
        <f t="shared" ca="1" si="226"/>
        <v>0</v>
      </c>
      <c r="AH244" s="21">
        <f t="shared" si="185"/>
        <v>9.2983309397755889</v>
      </c>
    </row>
    <row r="245" spans="1:34">
      <c r="A245" s="3" t="s">
        <v>257</v>
      </c>
      <c r="B245"/>
      <c r="C245" s="6">
        <v>103.235</v>
      </c>
      <c r="E245" s="3" t="s">
        <v>288</v>
      </c>
      <c r="F245" s="7" t="e">
        <f t="shared" ca="1" si="211"/>
        <v>#VALUE!</v>
      </c>
      <c r="G245" s="7" t="e">
        <f t="shared" ca="1" si="212"/>
        <v>#VALUE!</v>
      </c>
      <c r="H245" s="2" t="s">
        <v>72</v>
      </c>
      <c r="I245" t="e">
        <f t="shared" si="213"/>
        <v>#VALUE!</v>
      </c>
      <c r="J245" t="e">
        <f t="shared" si="214"/>
        <v>#VALUE!</v>
      </c>
      <c r="K245" t="e">
        <f t="shared" si="215"/>
        <v>#VALUE!</v>
      </c>
      <c r="L245" t="e">
        <f t="shared" si="216"/>
        <v>#VALUE!</v>
      </c>
      <c r="M245" t="e">
        <f t="shared" si="217"/>
        <v>#VALUE!</v>
      </c>
      <c r="N245" t="e">
        <f t="shared" si="218"/>
        <v>#VALUE!</v>
      </c>
      <c r="O245" t="e">
        <f t="shared" si="219"/>
        <v>#VALUE!</v>
      </c>
      <c r="P245" t="e">
        <f t="shared" si="220"/>
        <v>#VALUE!</v>
      </c>
      <c r="Q245" t="e">
        <f t="shared" si="221"/>
        <v>#VALUE!</v>
      </c>
      <c r="R245" t="e">
        <f t="shared" si="222"/>
        <v>#VALUE!</v>
      </c>
      <c r="S245" t="e">
        <f t="shared" si="223"/>
        <v>#VALUE!</v>
      </c>
      <c r="T245" t="s">
        <v>71</v>
      </c>
      <c r="V245" s="7" t="e">
        <f t="shared" si="228"/>
        <v>#VALUE!</v>
      </c>
      <c r="W245" s="7" t="e">
        <f t="shared" si="229"/>
        <v>#VALUE!</v>
      </c>
      <c r="X245" s="7" t="e">
        <f t="shared" si="230"/>
        <v>#VALUE!</v>
      </c>
      <c r="Y245" t="e">
        <f t="shared" si="231"/>
        <v>#VALUE!</v>
      </c>
      <c r="Z245" t="e">
        <f t="shared" si="208"/>
        <v>#VALUE!</v>
      </c>
      <c r="AA245" t="e">
        <f t="shared" si="232"/>
        <v>#VALUE!</v>
      </c>
      <c r="AB245" t="e">
        <f t="shared" si="209"/>
        <v>#VALUE!</v>
      </c>
      <c r="AC245" t="e">
        <f t="shared" si="183"/>
        <v>#VALUE!</v>
      </c>
      <c r="AD245" t="e">
        <f t="shared" si="184"/>
        <v>#VALUE!</v>
      </c>
      <c r="AE245" t="e">
        <f t="shared" si="224"/>
        <v>#VALUE!</v>
      </c>
      <c r="AF245" t="e">
        <f t="shared" si="225"/>
        <v>#VALUE!</v>
      </c>
      <c r="AG245" t="e">
        <f t="shared" ca="1" si="226"/>
        <v>#VALUE!</v>
      </c>
      <c r="AH245" s="21" t="e">
        <f t="shared" si="185"/>
        <v>#VALUE!</v>
      </c>
    </row>
    <row r="246" spans="1:34">
      <c r="A246" s="3" t="s">
        <v>257</v>
      </c>
      <c r="B246"/>
      <c r="C246" s="6">
        <v>103.765</v>
      </c>
      <c r="D246" s="19"/>
      <c r="E246" s="19" t="s">
        <v>289</v>
      </c>
      <c r="F246" s="7" t="e">
        <f t="shared" ca="1" si="211"/>
        <v>#VALUE!</v>
      </c>
      <c r="G246" s="7" t="e">
        <f t="shared" ca="1" si="212"/>
        <v>#VALUE!</v>
      </c>
      <c r="H246" s="2" t="s">
        <v>72</v>
      </c>
      <c r="I246" t="e">
        <f t="shared" si="213"/>
        <v>#VALUE!</v>
      </c>
      <c r="J246" t="e">
        <f t="shared" si="214"/>
        <v>#VALUE!</v>
      </c>
      <c r="K246" t="e">
        <f t="shared" si="215"/>
        <v>#VALUE!</v>
      </c>
      <c r="L246" t="e">
        <f t="shared" si="216"/>
        <v>#VALUE!</v>
      </c>
      <c r="M246" t="e">
        <f t="shared" si="217"/>
        <v>#VALUE!</v>
      </c>
      <c r="N246" t="e">
        <f t="shared" si="218"/>
        <v>#VALUE!</v>
      </c>
      <c r="O246" t="e">
        <f t="shared" si="219"/>
        <v>#VALUE!</v>
      </c>
      <c r="P246" t="e">
        <f t="shared" si="220"/>
        <v>#VALUE!</v>
      </c>
      <c r="Q246" t="e">
        <f t="shared" si="221"/>
        <v>#VALUE!</v>
      </c>
      <c r="R246" t="e">
        <f t="shared" si="222"/>
        <v>#VALUE!</v>
      </c>
      <c r="S246" t="e">
        <f t="shared" si="223"/>
        <v>#VALUE!</v>
      </c>
      <c r="T246" t="s">
        <v>71</v>
      </c>
      <c r="V246" s="7" t="e">
        <f t="shared" si="228"/>
        <v>#VALUE!</v>
      </c>
      <c r="W246" s="7" t="e">
        <f t="shared" si="229"/>
        <v>#VALUE!</v>
      </c>
      <c r="X246" s="7" t="e">
        <f t="shared" si="230"/>
        <v>#VALUE!</v>
      </c>
      <c r="Y246" t="e">
        <f t="shared" si="231"/>
        <v>#VALUE!</v>
      </c>
      <c r="Z246" t="e">
        <f t="shared" si="208"/>
        <v>#VALUE!</v>
      </c>
      <c r="AA246" t="e">
        <f t="shared" si="232"/>
        <v>#VALUE!</v>
      </c>
      <c r="AB246" t="e">
        <f t="shared" si="209"/>
        <v>#VALUE!</v>
      </c>
      <c r="AC246" t="e">
        <f t="shared" si="183"/>
        <v>#VALUE!</v>
      </c>
      <c r="AD246" t="e">
        <f t="shared" si="184"/>
        <v>#VALUE!</v>
      </c>
      <c r="AE246" t="e">
        <f t="shared" si="224"/>
        <v>#VALUE!</v>
      </c>
      <c r="AF246" t="e">
        <f t="shared" si="225"/>
        <v>#VALUE!</v>
      </c>
      <c r="AG246" t="e">
        <f t="shared" ca="1" si="226"/>
        <v>#VALUE!</v>
      </c>
      <c r="AH246" s="21" t="e">
        <f t="shared" si="185"/>
        <v>#VALUE!</v>
      </c>
    </row>
    <row r="247" spans="1:34">
      <c r="A247">
        <v>1948617</v>
      </c>
      <c r="B247">
        <v>1835008</v>
      </c>
      <c r="C247" s="6">
        <f t="shared" ref="C247:C266" si="233">(LN(A247)-LN(B247))/LN(2)*1200</f>
        <v>103.99704541489194</v>
      </c>
      <c r="D247" s="19"/>
      <c r="E247" s="19" t="s">
        <v>264</v>
      </c>
      <c r="F247" s="7" t="str">
        <f t="shared" ca="1" si="211"/>
        <v>7:11-large-semitone</v>
      </c>
      <c r="G247" s="7" t="str">
        <f t="shared" ca="1" si="212"/>
        <v>7:11LS</v>
      </c>
      <c r="H247" s="2" t="s">
        <v>72</v>
      </c>
      <c r="I247">
        <f t="shared" si="213"/>
        <v>-18</v>
      </c>
      <c r="J247">
        <f t="shared" si="214"/>
        <v>11</v>
      </c>
      <c r="K247">
        <f t="shared" si="215"/>
        <v>0</v>
      </c>
      <c r="L247">
        <f t="shared" si="216"/>
        <v>-1</v>
      </c>
      <c r="M247">
        <f t="shared" si="217"/>
        <v>1</v>
      </c>
      <c r="N247">
        <f t="shared" si="218"/>
        <v>0</v>
      </c>
      <c r="O247">
        <f t="shared" si="219"/>
        <v>0</v>
      </c>
      <c r="P247">
        <f t="shared" si="220"/>
        <v>0</v>
      </c>
      <c r="Q247">
        <f t="shared" si="221"/>
        <v>0</v>
      </c>
      <c r="R247">
        <f t="shared" si="222"/>
        <v>0</v>
      </c>
      <c r="S247">
        <f t="shared" si="223"/>
        <v>0</v>
      </c>
      <c r="T247" t="s">
        <v>71</v>
      </c>
      <c r="V247" s="7">
        <f t="shared" si="228"/>
        <v>1</v>
      </c>
      <c r="W247" s="7">
        <f t="shared" si="229"/>
        <v>1</v>
      </c>
      <c r="X247" s="7">
        <f t="shared" si="230"/>
        <v>11</v>
      </c>
      <c r="Y247">
        <f t="shared" si="231"/>
        <v>7</v>
      </c>
      <c r="Z247" t="str">
        <f t="shared" ref="Z247:Z266" si="234">IF(K247&gt;0,K$5&amp;IF(K247&gt;1,"^"&amp;K247,"")&amp;".","")&amp;IF(L247&gt;0,L$5&amp;IF(L247&gt;1,"^"&amp;L247,"")&amp;".","")&amp;IF(M247&gt;0,M$5&amp;IF(M247&gt;1,"^"&amp;M247,"")&amp;".","")&amp;IF(N247&gt;0,N$5&amp;IF(N247&gt;1,"^"&amp;N247,"")&amp;".","")&amp;IF(O247&gt;0,O$5&amp;IF(O247&gt;1,"^"&amp;O247,"")&amp;".","")&amp;IF(P247&gt;0,P$5&amp;IF(P247&gt;1,"^"&amp;P247,"")&amp;".","")&amp;IF(Q247&gt;0,Q$5&amp;IF(Q247&gt;1,"^"&amp;Q247,"")&amp;".","")&amp;IF(R247&gt;0,R$5&amp;IF(R247&gt;1,"^"&amp;R247,"")&amp;".","")&amp;IF(S247&gt;0,S$5&amp;IF(S247&gt;1,"^"&amp;S247,"")&amp;".","")</f>
        <v>11.</v>
      </c>
      <c r="AA247" t="str">
        <f t="shared" si="232"/>
        <v>7.</v>
      </c>
      <c r="AB247" t="str">
        <f t="shared" ref="AB247:AB266" si="235">"[,"&amp;IF(OR(K247:S247),K247,"")&amp;IF(OR(L247:S247)," "&amp;L247,"")&amp;IF(OR(M247:S247)," "&amp;M247,"")&amp;IF(OR(N247:S247),","&amp;N247,"")&amp;IF(OR(O247:S247)," "&amp;O247,"")&amp;IF(OR(P247:S247)," "&amp;P247,"")&amp;IF(OR(Q247:S247),","&amp;Q247,"")&amp;IF(OR(R247:S247)," "&amp;R247,"")&amp;IF(OR(S247:S247)," "&amp;S247,"")&amp;"]"</f>
        <v>[,0 -1 1]</v>
      </c>
      <c r="AC247" t="str">
        <f t="shared" si="183"/>
        <v>7:11</v>
      </c>
      <c r="AD247" t="str">
        <f t="shared" si="184"/>
        <v>7:11</v>
      </c>
      <c r="AE247" t="str">
        <f t="shared" si="224"/>
        <v>7:11</v>
      </c>
      <c r="AF247" t="str">
        <f t="shared" si="225"/>
        <v>7:11</v>
      </c>
      <c r="AG247">
        <f t="shared" ca="1" si="226"/>
        <v>0</v>
      </c>
      <c r="AH247" s="21">
        <f t="shared" si="185"/>
        <v>4.5965226907310237</v>
      </c>
    </row>
    <row r="248" spans="1:34">
      <c r="A248" s="3">
        <v>17</v>
      </c>
      <c r="B248" s="3">
        <v>16</v>
      </c>
      <c r="C248" s="6">
        <f t="shared" si="233"/>
        <v>104.9554095004076</v>
      </c>
      <c r="D248" s="3" t="s">
        <v>151</v>
      </c>
      <c r="F248" s="7" t="str">
        <f t="shared" ca="1" si="211"/>
        <v>17-large-semitone</v>
      </c>
      <c r="G248" s="7" t="str">
        <f t="shared" ca="1" si="212"/>
        <v>17LS</v>
      </c>
      <c r="H248" s="2" t="s">
        <v>72</v>
      </c>
      <c r="I248">
        <f t="shared" si="213"/>
        <v>-4</v>
      </c>
      <c r="J248">
        <f t="shared" si="214"/>
        <v>0</v>
      </c>
      <c r="K248">
        <f t="shared" si="215"/>
        <v>0</v>
      </c>
      <c r="L248">
        <f t="shared" si="216"/>
        <v>0</v>
      </c>
      <c r="M248">
        <f t="shared" si="217"/>
        <v>0</v>
      </c>
      <c r="N248">
        <f t="shared" si="218"/>
        <v>0</v>
      </c>
      <c r="O248">
        <f t="shared" si="219"/>
        <v>1</v>
      </c>
      <c r="P248">
        <f t="shared" si="220"/>
        <v>0</v>
      </c>
      <c r="Q248">
        <f t="shared" si="221"/>
        <v>0</v>
      </c>
      <c r="R248">
        <f t="shared" si="222"/>
        <v>0</v>
      </c>
      <c r="S248">
        <f t="shared" si="223"/>
        <v>0</v>
      </c>
      <c r="T248" t="s">
        <v>71</v>
      </c>
      <c r="V248" s="7">
        <f t="shared" si="228"/>
        <v>1</v>
      </c>
      <c r="W248" s="7">
        <f t="shared" si="229"/>
        <v>1</v>
      </c>
      <c r="X248" s="7">
        <f t="shared" si="230"/>
        <v>17</v>
      </c>
      <c r="Y248">
        <f t="shared" si="231"/>
        <v>1</v>
      </c>
      <c r="Z248" t="str">
        <f t="shared" si="234"/>
        <v>17.</v>
      </c>
      <c r="AA248" t="str">
        <f t="shared" si="232"/>
        <v/>
      </c>
      <c r="AB248" t="str">
        <f t="shared" si="235"/>
        <v>[,0 0 0,0 1]</v>
      </c>
      <c r="AC248" t="str">
        <f t="shared" si="183"/>
        <v>17</v>
      </c>
      <c r="AD248" t="str">
        <f t="shared" si="184"/>
        <v>17</v>
      </c>
      <c r="AE248" t="str">
        <f t="shared" si="224"/>
        <v>17</v>
      </c>
      <c r="AF248" t="str">
        <f t="shared" si="225"/>
        <v>17</v>
      </c>
      <c r="AG248">
        <f t="shared" ca="1" si="226"/>
        <v>0</v>
      </c>
      <c r="AH248" s="21">
        <f t="shared" si="185"/>
        <v>6.4624872806689817</v>
      </c>
    </row>
    <row r="249" spans="1:34">
      <c r="A249" s="3">
        <v>273</v>
      </c>
      <c r="B249" s="3">
        <v>256</v>
      </c>
      <c r="C249" s="6">
        <f t="shared" si="233"/>
        <v>111.3085691038233</v>
      </c>
      <c r="D249" s="3" t="s">
        <v>152</v>
      </c>
      <c r="F249" s="7" t="str">
        <f t="shared" ca="1" si="211"/>
        <v>91-large-semitone</v>
      </c>
      <c r="G249" s="7" t="str">
        <f t="shared" ca="1" si="212"/>
        <v>91LS</v>
      </c>
      <c r="H249" s="2" t="s">
        <v>72</v>
      </c>
      <c r="I249">
        <f t="shared" si="213"/>
        <v>-8</v>
      </c>
      <c r="J249">
        <f t="shared" si="214"/>
        <v>1</v>
      </c>
      <c r="K249">
        <f t="shared" si="215"/>
        <v>0</v>
      </c>
      <c r="L249">
        <f t="shared" si="216"/>
        <v>1</v>
      </c>
      <c r="M249">
        <f t="shared" si="217"/>
        <v>0</v>
      </c>
      <c r="N249">
        <f t="shared" si="218"/>
        <v>1</v>
      </c>
      <c r="O249">
        <f t="shared" si="219"/>
        <v>0</v>
      </c>
      <c r="P249">
        <f t="shared" si="220"/>
        <v>0</v>
      </c>
      <c r="Q249">
        <f t="shared" si="221"/>
        <v>0</v>
      </c>
      <c r="R249">
        <f t="shared" si="222"/>
        <v>0</v>
      </c>
      <c r="S249">
        <f t="shared" si="223"/>
        <v>0</v>
      </c>
      <c r="T249" t="s">
        <v>71</v>
      </c>
      <c r="V249" s="7">
        <f t="shared" si="228"/>
        <v>1</v>
      </c>
      <c r="W249" s="7">
        <f t="shared" si="229"/>
        <v>1</v>
      </c>
      <c r="X249" s="7">
        <f t="shared" si="230"/>
        <v>91</v>
      </c>
      <c r="Y249">
        <f t="shared" si="231"/>
        <v>1</v>
      </c>
      <c r="Z249" t="str">
        <f t="shared" si="234"/>
        <v>7.13.</v>
      </c>
      <c r="AA249" t="str">
        <f t="shared" si="232"/>
        <v/>
      </c>
      <c r="AB249" t="str">
        <f t="shared" si="235"/>
        <v>[,0 1 0,1]</v>
      </c>
      <c r="AC249" t="str">
        <f t="shared" si="183"/>
        <v>91</v>
      </c>
      <c r="AD249" t="str">
        <f t="shared" si="184"/>
        <v>91</v>
      </c>
      <c r="AE249" t="str">
        <f t="shared" si="224"/>
        <v>91</v>
      </c>
      <c r="AF249" t="str">
        <f t="shared" si="225"/>
        <v>91</v>
      </c>
      <c r="AG249">
        <f t="shared" ca="1" si="226"/>
        <v>0</v>
      </c>
      <c r="AH249" s="21">
        <f t="shared" si="185"/>
        <v>5.853674484116314</v>
      </c>
    </row>
    <row r="250" spans="1:34">
      <c r="A250">
        <v>1701</v>
      </c>
      <c r="B250">
        <v>1600</v>
      </c>
      <c r="C250" s="6">
        <f t="shared" si="233"/>
        <v>105.97348306639246</v>
      </c>
      <c r="E250" s="3" t="s">
        <v>286</v>
      </c>
      <c r="F250" s="7" t="str">
        <f t="shared" ca="1" si="211"/>
        <v>7:25-large-semitone</v>
      </c>
      <c r="G250" s="7" t="str">
        <f t="shared" ca="1" si="212"/>
        <v>7:25LS</v>
      </c>
      <c r="H250" s="2" t="s">
        <v>72</v>
      </c>
      <c r="I250">
        <f t="shared" si="213"/>
        <v>-6</v>
      </c>
      <c r="J250">
        <f t="shared" si="214"/>
        <v>5</v>
      </c>
      <c r="K250">
        <f t="shared" si="215"/>
        <v>-2</v>
      </c>
      <c r="L250">
        <f t="shared" si="216"/>
        <v>1</v>
      </c>
      <c r="M250">
        <f t="shared" si="217"/>
        <v>0</v>
      </c>
      <c r="N250">
        <f t="shared" si="218"/>
        <v>0</v>
      </c>
      <c r="O250">
        <f t="shared" si="219"/>
        <v>0</v>
      </c>
      <c r="P250">
        <f t="shared" si="220"/>
        <v>0</v>
      </c>
      <c r="Q250">
        <f t="shared" si="221"/>
        <v>0</v>
      </c>
      <c r="R250">
        <f t="shared" si="222"/>
        <v>0</v>
      </c>
      <c r="S250">
        <f t="shared" si="223"/>
        <v>0</v>
      </c>
      <c r="T250" t="s">
        <v>71</v>
      </c>
      <c r="V250" s="7">
        <f t="shared" si="228"/>
        <v>1</v>
      </c>
      <c r="W250" s="7">
        <f t="shared" si="229"/>
        <v>1</v>
      </c>
      <c r="X250" s="7">
        <f t="shared" si="230"/>
        <v>7</v>
      </c>
      <c r="Y250">
        <f t="shared" si="231"/>
        <v>25</v>
      </c>
      <c r="Z250" t="str">
        <f t="shared" si="234"/>
        <v>7.</v>
      </c>
      <c r="AA250" t="str">
        <f t="shared" si="232"/>
        <v>5^2.</v>
      </c>
      <c r="AB250" t="str">
        <f t="shared" si="235"/>
        <v>[,-2 1]</v>
      </c>
      <c r="AC250" t="str">
        <f t="shared" si="183"/>
        <v>7:25</v>
      </c>
      <c r="AD250" t="str">
        <f t="shared" si="184"/>
        <v>7:25</v>
      </c>
      <c r="AE250" t="str">
        <f t="shared" si="224"/>
        <v>7:25</v>
      </c>
      <c r="AF250" t="str">
        <f t="shared" si="225"/>
        <v>7:25</v>
      </c>
      <c r="AG250">
        <f t="shared" ca="1" si="226"/>
        <v>0</v>
      </c>
      <c r="AH250" s="21">
        <f t="shared" si="185"/>
        <v>1.5251737825108611</v>
      </c>
    </row>
    <row r="251" spans="1:34">
      <c r="A251">
        <v>1225</v>
      </c>
      <c r="B251">
        <v>1152</v>
      </c>
      <c r="C251" s="6">
        <f t="shared" si="233"/>
        <v>106.36923893714348</v>
      </c>
      <c r="D251" s="19"/>
      <c r="E251" s="19" t="s">
        <v>263</v>
      </c>
      <c r="F251" s="7" t="str">
        <f t="shared" ca="1" si="211"/>
        <v>[,2 2]-large-semitone</v>
      </c>
      <c r="G251" s="7" t="str">
        <f t="shared" ca="1" si="212"/>
        <v>[,2 2]LS</v>
      </c>
      <c r="H251" s="2" t="s">
        <v>72</v>
      </c>
      <c r="I251">
        <f t="shared" si="213"/>
        <v>-7</v>
      </c>
      <c r="J251">
        <f t="shared" si="214"/>
        <v>-2</v>
      </c>
      <c r="K251">
        <f t="shared" si="215"/>
        <v>2</v>
      </c>
      <c r="L251">
        <f t="shared" si="216"/>
        <v>2</v>
      </c>
      <c r="M251">
        <f t="shared" si="217"/>
        <v>0</v>
      </c>
      <c r="N251">
        <f t="shared" si="218"/>
        <v>0</v>
      </c>
      <c r="O251">
        <f t="shared" si="219"/>
        <v>0</v>
      </c>
      <c r="P251">
        <f t="shared" si="220"/>
        <v>0</v>
      </c>
      <c r="Q251">
        <f t="shared" si="221"/>
        <v>0</v>
      </c>
      <c r="R251">
        <f t="shared" si="222"/>
        <v>0</v>
      </c>
      <c r="S251">
        <f t="shared" si="223"/>
        <v>0</v>
      </c>
      <c r="T251" t="s">
        <v>71</v>
      </c>
      <c r="V251" s="7">
        <f t="shared" si="228"/>
        <v>1</v>
      </c>
      <c r="W251" s="7">
        <f t="shared" si="229"/>
        <v>1</v>
      </c>
      <c r="X251" s="7">
        <f t="shared" si="230"/>
        <v>1225</v>
      </c>
      <c r="Y251">
        <f t="shared" si="231"/>
        <v>1</v>
      </c>
      <c r="Z251" t="str">
        <f t="shared" si="234"/>
        <v>5^2.7^2.</v>
      </c>
      <c r="AA251" t="str">
        <f t="shared" si="232"/>
        <v/>
      </c>
      <c r="AB251" t="str">
        <f t="shared" si="235"/>
        <v>[,2 2]</v>
      </c>
      <c r="AC251" t="str">
        <f t="shared" ref="AC251:AC266" si="236">IF(Y251&gt;X251,IF(X251=1,"",IF(X251&lt;=F$2,X251,LEFT(Z251,LEN(Z251)-1))&amp;":")&amp;IF(Y251=1,"1",IF(Y251&lt;=F$2,Y251,LEFT(AA251,LEN(AA251)-1))),IF(Y251=1,"",IF(Y251&lt;=F$2,Y251,LEFT(AA251,LEN(AA251)-1))&amp;":")&amp;IF(X251=1,"1",IF(X251&lt;=F$2,X251,LEFT(Z251,LEN(Z251)-1))))</f>
        <v>5^2.7^2</v>
      </c>
      <c r="AD251" t="str">
        <f t="shared" ref="AD251:AD266" si="237">IF(LEN(AC251)&gt;MAX(F$4,LEN(AB251)-3),AB251,IF(Y251&gt;X251,IF(X251=1,"",IF(X251&lt;=F$2,X251,LEFT(Z251,LEN(Z251)-1))&amp;":")&amp;IF(Y251=1,"1",IF(Y251&lt;=F$2,Y251,LEFT(AA251,LEN(AA251)-1))),IF(Y251=1,"",IF(Y251&lt;=F$2,Y251,LEFT(AA251,LEN(AA251)-1))&amp;":")&amp;IF(X251=1,"1",IF(X251&lt;=F$2,X251,LEFT(Z251,LEN(Z251)-1)))))</f>
        <v>[,2 2]</v>
      </c>
      <c r="AE251" t="str">
        <f t="shared" si="224"/>
        <v>[,2 2]</v>
      </c>
      <c r="AF251" t="str">
        <f t="shared" si="225"/>
        <v>[,2 2]</v>
      </c>
      <c r="AG251">
        <f t="shared" ca="1" si="226"/>
        <v>0</v>
      </c>
      <c r="AH251" s="21">
        <f t="shared" ref="AH251:AH268" si="238">ABS(J251-7*C251/113.685)</f>
        <v>8.5495419145885947</v>
      </c>
    </row>
    <row r="252" spans="1:34">
      <c r="A252">
        <v>23914845</v>
      </c>
      <c r="B252">
        <v>22478848</v>
      </c>
      <c r="C252" s="6">
        <f t="shared" si="233"/>
        <v>107.2060065728808</v>
      </c>
      <c r="D252" s="19"/>
      <c r="E252" s="19" t="s">
        <v>287</v>
      </c>
      <c r="F252" s="7" t="str">
        <f t="shared" ca="1" si="211"/>
        <v>5:343-large-semitone</v>
      </c>
      <c r="G252" s="7" t="str">
        <f t="shared" ca="1" si="212"/>
        <v>5:343LS</v>
      </c>
      <c r="H252" s="2" t="s">
        <v>72</v>
      </c>
      <c r="I252">
        <f t="shared" si="213"/>
        <v>-16</v>
      </c>
      <c r="J252">
        <f t="shared" si="214"/>
        <v>14</v>
      </c>
      <c r="K252">
        <f t="shared" si="215"/>
        <v>1</v>
      </c>
      <c r="L252">
        <f t="shared" si="216"/>
        <v>-3</v>
      </c>
      <c r="M252">
        <f t="shared" si="217"/>
        <v>0</v>
      </c>
      <c r="N252">
        <f t="shared" si="218"/>
        <v>0</v>
      </c>
      <c r="O252">
        <f t="shared" si="219"/>
        <v>0</v>
      </c>
      <c r="P252">
        <f t="shared" si="220"/>
        <v>0</v>
      </c>
      <c r="Q252">
        <f t="shared" si="221"/>
        <v>0</v>
      </c>
      <c r="R252">
        <f t="shared" si="222"/>
        <v>0</v>
      </c>
      <c r="S252">
        <f t="shared" si="223"/>
        <v>0</v>
      </c>
      <c r="T252" t="s">
        <v>71</v>
      </c>
      <c r="V252" s="7">
        <f t="shared" si="228"/>
        <v>1</v>
      </c>
      <c r="W252" s="7">
        <f t="shared" si="229"/>
        <v>1</v>
      </c>
      <c r="X252" s="7">
        <f t="shared" si="230"/>
        <v>5</v>
      </c>
      <c r="Y252">
        <f t="shared" si="231"/>
        <v>343</v>
      </c>
      <c r="Z252" t="str">
        <f t="shared" si="234"/>
        <v>5.</v>
      </c>
      <c r="AA252" t="str">
        <f t="shared" si="232"/>
        <v>7^3.</v>
      </c>
      <c r="AB252" t="str">
        <f t="shared" si="235"/>
        <v>[,1 -3]</v>
      </c>
      <c r="AC252" t="str">
        <f t="shared" si="236"/>
        <v>5:343</v>
      </c>
      <c r="AD252" t="str">
        <f t="shared" si="237"/>
        <v>5:343</v>
      </c>
      <c r="AE252" t="str">
        <f t="shared" si="224"/>
        <v>5:343</v>
      </c>
      <c r="AF252" t="str">
        <f t="shared" si="225"/>
        <v>5:343</v>
      </c>
      <c r="AG252">
        <f t="shared" ca="1" si="226"/>
        <v>0</v>
      </c>
      <c r="AH252" s="21">
        <f t="shared" si="238"/>
        <v>7.3989352508231914</v>
      </c>
    </row>
    <row r="253" spans="1:34">
      <c r="A253">
        <v>11160261</v>
      </c>
      <c r="B253">
        <v>10485760</v>
      </c>
      <c r="C253" s="6">
        <f t="shared" si="233"/>
        <v>107.92720385432736</v>
      </c>
      <c r="D253" s="19"/>
      <c r="E253" s="19" t="s">
        <v>262</v>
      </c>
      <c r="F253" s="7" t="str">
        <f t="shared" ca="1" si="211"/>
        <v>5:7-large-semitone</v>
      </c>
      <c r="G253" s="7" t="str">
        <f t="shared" ca="1" si="212"/>
        <v>5:7LS</v>
      </c>
      <c r="H253" s="2" t="s">
        <v>72</v>
      </c>
      <c r="I253">
        <f t="shared" si="213"/>
        <v>-21</v>
      </c>
      <c r="J253">
        <f t="shared" si="214"/>
        <v>13</v>
      </c>
      <c r="K253">
        <f t="shared" si="215"/>
        <v>-1</v>
      </c>
      <c r="L253">
        <f t="shared" si="216"/>
        <v>1</v>
      </c>
      <c r="M253">
        <f t="shared" si="217"/>
        <v>0</v>
      </c>
      <c r="N253">
        <f t="shared" si="218"/>
        <v>0</v>
      </c>
      <c r="O253">
        <f t="shared" si="219"/>
        <v>0</v>
      </c>
      <c r="P253">
        <f t="shared" si="220"/>
        <v>0</v>
      </c>
      <c r="Q253">
        <f t="shared" si="221"/>
        <v>0</v>
      </c>
      <c r="R253">
        <f t="shared" si="222"/>
        <v>0</v>
      </c>
      <c r="S253">
        <f t="shared" si="223"/>
        <v>0</v>
      </c>
      <c r="T253" t="s">
        <v>71</v>
      </c>
      <c r="V253" s="7">
        <f t="shared" si="228"/>
        <v>1</v>
      </c>
      <c r="W253" s="7">
        <f t="shared" si="229"/>
        <v>1</v>
      </c>
      <c r="X253" s="7">
        <f t="shared" si="230"/>
        <v>7</v>
      </c>
      <c r="Y253">
        <f t="shared" si="231"/>
        <v>5</v>
      </c>
      <c r="Z253" t="str">
        <f t="shared" si="234"/>
        <v>7.</v>
      </c>
      <c r="AA253" t="str">
        <f t="shared" si="232"/>
        <v>5.</v>
      </c>
      <c r="AB253" t="str">
        <f t="shared" si="235"/>
        <v>[,-1 1]</v>
      </c>
      <c r="AC253" t="str">
        <f t="shared" si="236"/>
        <v>5:7</v>
      </c>
      <c r="AD253" t="str">
        <f t="shared" si="237"/>
        <v>5:7</v>
      </c>
      <c r="AE253" t="str">
        <f t="shared" si="224"/>
        <v>5:7</v>
      </c>
      <c r="AF253" t="str">
        <f t="shared" si="225"/>
        <v>5:7</v>
      </c>
      <c r="AG253">
        <f t="shared" ca="1" si="226"/>
        <v>0</v>
      </c>
      <c r="AH253" s="21">
        <f t="shared" si="238"/>
        <v>6.3545285043735626</v>
      </c>
    </row>
    <row r="254" spans="1:34">
      <c r="A254">
        <v>767637</v>
      </c>
      <c r="B254">
        <v>720896</v>
      </c>
      <c r="C254" s="6">
        <f t="shared" si="233"/>
        <v>108.75972805842699</v>
      </c>
      <c r="E254" s="3" t="s">
        <v>284</v>
      </c>
      <c r="F254" s="7" t="str">
        <f t="shared" ca="1" si="211"/>
        <v>11:13-large-semitone</v>
      </c>
      <c r="G254" s="7" t="str">
        <f t="shared" ca="1" si="212"/>
        <v>11:13LS</v>
      </c>
      <c r="H254" s="2" t="s">
        <v>72</v>
      </c>
      <c r="I254">
        <f t="shared" si="213"/>
        <v>-16</v>
      </c>
      <c r="J254">
        <f t="shared" si="214"/>
        <v>10</v>
      </c>
      <c r="K254">
        <f t="shared" si="215"/>
        <v>0</v>
      </c>
      <c r="L254">
        <f t="shared" si="216"/>
        <v>0</v>
      </c>
      <c r="M254">
        <f t="shared" si="217"/>
        <v>-1</v>
      </c>
      <c r="N254">
        <f t="shared" si="218"/>
        <v>1</v>
      </c>
      <c r="O254">
        <f t="shared" si="219"/>
        <v>0</v>
      </c>
      <c r="P254">
        <f t="shared" si="220"/>
        <v>0</v>
      </c>
      <c r="Q254">
        <f t="shared" si="221"/>
        <v>0</v>
      </c>
      <c r="R254">
        <f t="shared" si="222"/>
        <v>0</v>
      </c>
      <c r="S254">
        <f t="shared" si="223"/>
        <v>0</v>
      </c>
      <c r="T254" t="s">
        <v>71</v>
      </c>
      <c r="V254" s="7">
        <f t="shared" si="228"/>
        <v>1</v>
      </c>
      <c r="W254" s="7">
        <f t="shared" si="229"/>
        <v>1</v>
      </c>
      <c r="X254" s="7">
        <f t="shared" si="230"/>
        <v>13</v>
      </c>
      <c r="Y254">
        <f t="shared" si="231"/>
        <v>11</v>
      </c>
      <c r="Z254" t="str">
        <f t="shared" si="234"/>
        <v>13.</v>
      </c>
      <c r="AA254" t="str">
        <f t="shared" si="232"/>
        <v>11.</v>
      </c>
      <c r="AB254" t="str">
        <f t="shared" si="235"/>
        <v>[,0 0 -1,1]</v>
      </c>
      <c r="AC254" t="str">
        <f t="shared" si="236"/>
        <v>11:13</v>
      </c>
      <c r="AD254" t="str">
        <f t="shared" si="237"/>
        <v>11:13</v>
      </c>
      <c r="AE254" t="str">
        <f t="shared" si="224"/>
        <v>11:13</v>
      </c>
      <c r="AF254" t="str">
        <f t="shared" si="225"/>
        <v>11:13</v>
      </c>
      <c r="AG254">
        <f t="shared" ca="1" si="226"/>
        <v>0</v>
      </c>
      <c r="AH254" s="21">
        <f t="shared" si="238"/>
        <v>3.303266953344866</v>
      </c>
    </row>
    <row r="255" spans="1:34">
      <c r="A255">
        <v>6561</v>
      </c>
      <c r="B255">
        <v>6160</v>
      </c>
      <c r="C255" s="6">
        <f t="shared" si="233"/>
        <v>109.18244422438437</v>
      </c>
      <c r="D255" s="19"/>
      <c r="E255" s="19" t="s">
        <v>261</v>
      </c>
      <c r="F255" s="7" t="str">
        <f t="shared" ca="1" si="211"/>
        <v>385-large-semitone</v>
      </c>
      <c r="G255" s="7" t="str">
        <f t="shared" ca="1" si="212"/>
        <v>385LS</v>
      </c>
      <c r="H255" s="2" t="s">
        <v>72</v>
      </c>
      <c r="I255">
        <f t="shared" si="213"/>
        <v>-4</v>
      </c>
      <c r="J255">
        <f t="shared" si="214"/>
        <v>8</v>
      </c>
      <c r="K255">
        <f t="shared" si="215"/>
        <v>-1</v>
      </c>
      <c r="L255">
        <f t="shared" si="216"/>
        <v>-1</v>
      </c>
      <c r="M255">
        <f t="shared" si="217"/>
        <v>-1</v>
      </c>
      <c r="N255">
        <f t="shared" si="218"/>
        <v>0</v>
      </c>
      <c r="O255">
        <f t="shared" si="219"/>
        <v>0</v>
      </c>
      <c r="P255">
        <f t="shared" si="220"/>
        <v>0</v>
      </c>
      <c r="Q255">
        <f t="shared" si="221"/>
        <v>0</v>
      </c>
      <c r="R255">
        <f t="shared" si="222"/>
        <v>0</v>
      </c>
      <c r="S255">
        <f t="shared" si="223"/>
        <v>0</v>
      </c>
      <c r="T255" t="s">
        <v>71</v>
      </c>
      <c r="V255" s="7">
        <f t="shared" si="228"/>
        <v>1</v>
      </c>
      <c r="W255" s="7">
        <f t="shared" si="229"/>
        <v>1</v>
      </c>
      <c r="X255" s="7">
        <f t="shared" si="230"/>
        <v>1</v>
      </c>
      <c r="Y255">
        <f t="shared" si="231"/>
        <v>385</v>
      </c>
      <c r="Z255" t="str">
        <f t="shared" si="234"/>
        <v/>
      </c>
      <c r="AA255" t="str">
        <f t="shared" si="232"/>
        <v>5.7.11.</v>
      </c>
      <c r="AB255" t="str">
        <f t="shared" si="235"/>
        <v>[,-1 -1 -1]</v>
      </c>
      <c r="AC255" t="str">
        <f t="shared" si="236"/>
        <v>385</v>
      </c>
      <c r="AD255" t="str">
        <f t="shared" si="237"/>
        <v>385</v>
      </c>
      <c r="AE255" t="str">
        <f t="shared" si="224"/>
        <v>385</v>
      </c>
      <c r="AF255" t="str">
        <f t="shared" si="225"/>
        <v>385</v>
      </c>
      <c r="AG255">
        <f t="shared" ca="1" si="226"/>
        <v>0</v>
      </c>
      <c r="AH255" s="21">
        <f t="shared" si="238"/>
        <v>1.2772387775811191</v>
      </c>
    </row>
    <row r="256" spans="1:34">
      <c r="A256">
        <v>81</v>
      </c>
      <c r="B256">
        <v>76</v>
      </c>
      <c r="C256" s="6">
        <f t="shared" si="233"/>
        <v>110.30698732924775</v>
      </c>
      <c r="E256" s="3" t="s">
        <v>260</v>
      </c>
      <c r="F256" s="7" t="str">
        <f t="shared" ca="1" si="211"/>
        <v>19-large-semitone</v>
      </c>
      <c r="G256" s="7" t="str">
        <f t="shared" ca="1" si="212"/>
        <v>19LS</v>
      </c>
      <c r="H256" s="2" t="s">
        <v>72</v>
      </c>
      <c r="I256">
        <f t="shared" si="213"/>
        <v>-2</v>
      </c>
      <c r="J256">
        <f t="shared" si="214"/>
        <v>4</v>
      </c>
      <c r="K256">
        <f t="shared" si="215"/>
        <v>0</v>
      </c>
      <c r="L256">
        <f t="shared" si="216"/>
        <v>0</v>
      </c>
      <c r="M256">
        <f t="shared" si="217"/>
        <v>0</v>
      </c>
      <c r="N256">
        <f t="shared" si="218"/>
        <v>0</v>
      </c>
      <c r="O256">
        <f t="shared" si="219"/>
        <v>0</v>
      </c>
      <c r="P256">
        <f t="shared" si="220"/>
        <v>-1</v>
      </c>
      <c r="Q256">
        <f t="shared" si="221"/>
        <v>0</v>
      </c>
      <c r="R256">
        <f t="shared" si="222"/>
        <v>0</v>
      </c>
      <c r="S256">
        <f t="shared" si="223"/>
        <v>0</v>
      </c>
      <c r="T256" t="s">
        <v>71</v>
      </c>
      <c r="V256" s="7">
        <f t="shared" si="228"/>
        <v>1</v>
      </c>
      <c r="W256" s="7">
        <f t="shared" si="229"/>
        <v>1</v>
      </c>
      <c r="X256" s="7">
        <f t="shared" si="230"/>
        <v>1</v>
      </c>
      <c r="Y256">
        <f t="shared" si="231"/>
        <v>19</v>
      </c>
      <c r="Z256" t="str">
        <f t="shared" si="234"/>
        <v/>
      </c>
      <c r="AA256" t="str">
        <f t="shared" si="232"/>
        <v>19.</v>
      </c>
      <c r="AB256" t="str">
        <f t="shared" si="235"/>
        <v>[,0 0 0,0 0 -1]</v>
      </c>
      <c r="AC256" t="str">
        <f t="shared" si="236"/>
        <v>19</v>
      </c>
      <c r="AD256" t="str">
        <f t="shared" si="237"/>
        <v>19</v>
      </c>
      <c r="AE256" t="str">
        <f t="shared" si="224"/>
        <v>19</v>
      </c>
      <c r="AF256" t="str">
        <f t="shared" si="225"/>
        <v>19</v>
      </c>
      <c r="AG256">
        <f t="shared" ca="1" si="226"/>
        <v>0</v>
      </c>
      <c r="AH256" s="21">
        <f t="shared" si="238"/>
        <v>2.7920034420084816</v>
      </c>
    </row>
    <row r="257" spans="1:34">
      <c r="A257" s="3">
        <v>16</v>
      </c>
      <c r="B257" s="3">
        <v>15</v>
      </c>
      <c r="C257" s="6">
        <f t="shared" si="233"/>
        <v>111.73128526977762</v>
      </c>
      <c r="D257" s="3" t="s">
        <v>153</v>
      </c>
      <c r="E257" s="19" t="s">
        <v>258</v>
      </c>
      <c r="F257" s="7" t="str">
        <f t="shared" ca="1" si="211"/>
        <v>classic large-semitone</v>
      </c>
      <c r="G257" s="7" t="str">
        <f t="shared" ca="1" si="212"/>
        <v>5LS</v>
      </c>
      <c r="H257" s="2" t="s">
        <v>72</v>
      </c>
      <c r="I257">
        <f t="shared" si="213"/>
        <v>4</v>
      </c>
      <c r="J257">
        <f t="shared" si="214"/>
        <v>-1</v>
      </c>
      <c r="K257">
        <f t="shared" si="215"/>
        <v>-1</v>
      </c>
      <c r="L257">
        <f t="shared" si="216"/>
        <v>0</v>
      </c>
      <c r="M257">
        <f t="shared" si="217"/>
        <v>0</v>
      </c>
      <c r="N257">
        <f t="shared" si="218"/>
        <v>0</v>
      </c>
      <c r="O257">
        <f t="shared" si="219"/>
        <v>0</v>
      </c>
      <c r="P257">
        <f t="shared" si="220"/>
        <v>0</v>
      </c>
      <c r="Q257">
        <f t="shared" si="221"/>
        <v>0</v>
      </c>
      <c r="R257">
        <f t="shared" si="222"/>
        <v>0</v>
      </c>
      <c r="S257">
        <f t="shared" si="223"/>
        <v>0</v>
      </c>
      <c r="T257" t="s">
        <v>71</v>
      </c>
      <c r="V257" s="7">
        <f t="shared" si="228"/>
        <v>1</v>
      </c>
      <c r="W257" s="7">
        <f t="shared" si="229"/>
        <v>1</v>
      </c>
      <c r="X257" s="7">
        <f t="shared" si="230"/>
        <v>1</v>
      </c>
      <c r="Y257">
        <f t="shared" si="231"/>
        <v>5</v>
      </c>
      <c r="Z257" t="str">
        <f t="shared" si="234"/>
        <v/>
      </c>
      <c r="AA257" t="str">
        <f t="shared" si="232"/>
        <v>5.</v>
      </c>
      <c r="AB257" t="str">
        <f t="shared" si="235"/>
        <v>[,-1]</v>
      </c>
      <c r="AC257" t="str">
        <f t="shared" si="236"/>
        <v>5</v>
      </c>
      <c r="AD257" t="str">
        <f t="shared" si="237"/>
        <v>5</v>
      </c>
      <c r="AE257" t="str">
        <f t="shared" si="224"/>
        <v>classic</v>
      </c>
      <c r="AF257" t="str">
        <f t="shared" si="225"/>
        <v>5</v>
      </c>
      <c r="AG257">
        <f t="shared" ca="1" si="226"/>
        <v>0</v>
      </c>
      <c r="AH257" s="21">
        <f t="shared" si="238"/>
        <v>7.8797026598798725</v>
      </c>
    </row>
    <row r="258" spans="1:34">
      <c r="A258" s="3">
        <v>83349</v>
      </c>
      <c r="B258" s="3">
        <v>78125</v>
      </c>
      <c r="C258" s="6">
        <f t="shared" si="233"/>
        <v>112.05672668046699</v>
      </c>
      <c r="D258" s="3" t="s">
        <v>154</v>
      </c>
      <c r="F258" s="7" t="str">
        <f t="shared" ref="F258:F266" ca="1" si="239">LOOKUP(AG258,AL$52:AM$58)&amp;AE258&amp;IF((RIGHT(AE258,1)&lt;&gt;"]")*ISERROR(VALUE(RIGHT(AE258,1)))," ","-")&amp;LOOKUP(C258,AL$6:AM$29)</f>
        <v>[,-7 3]-apotome</v>
      </c>
      <c r="G258" s="7" t="str">
        <f t="shared" ref="G258:G266" ca="1" si="240">LOOKUP(AG258,AL$52:AN$58)&amp;AF258&amp;LOOKUP(C258,AL$6:AN$29)</f>
        <v>[,-7 3]A</v>
      </c>
      <c r="H258" s="2" t="s">
        <v>72</v>
      </c>
      <c r="I258">
        <f t="shared" ref="I258:I266" si="241">ROUND(LN(GCD($A258,I$5^AU$4))/LN(I$5),0)-ROUND(LN(GCD($B258,I$5^AU$4))/LN(I$5),0)</f>
        <v>0</v>
      </c>
      <c r="J258">
        <f t="shared" ref="J258:J266" si="242">ROUND(LN(GCD($A258,J$5^AV$4))/LN(J$5),0)-ROUND(LN(GCD($B258,J$5^AV$4))/LN(J$5),0)</f>
        <v>5</v>
      </c>
      <c r="K258">
        <f t="shared" ref="K258:K266" si="243">ROUND(LN(GCD($A258,K$5^AW$4))/LN(K$5),0)-ROUND(LN(GCD($B258,K$5^AW$4))/LN(K$5),0)</f>
        <v>-7</v>
      </c>
      <c r="L258">
        <f t="shared" ref="L258:L266" si="244">ROUND(LN(GCD($A258,L$5^AX$4))/LN(L$5),0)-ROUND(LN(GCD($B258,L$5^AX$4))/LN(L$5),0)</f>
        <v>3</v>
      </c>
      <c r="M258">
        <f t="shared" ref="M258:M266" si="245">ROUND(LN(GCD($A258,M$5^AY$4))/LN(M$5),0)-ROUND(LN(GCD($B258,M$5^AY$4))/LN(M$5),0)</f>
        <v>0</v>
      </c>
      <c r="N258">
        <f t="shared" ref="N258:N266" si="246">ROUND(LN(GCD($A258,N$5^AZ$4))/LN(N$5),0)-ROUND(LN(GCD($B258,N$5^AZ$4))/LN(N$5),0)</f>
        <v>0</v>
      </c>
      <c r="O258">
        <f t="shared" ref="O258:O266" si="247">ROUND(LN(GCD($A258,O$5^BA$4))/LN(O$5),0)-ROUND(LN(GCD($B258,O$5^BA$4))/LN(O$5),0)</f>
        <v>0</v>
      </c>
      <c r="P258">
        <f t="shared" ref="P258:P266" si="248">ROUND(LN(GCD($A258,P$5^BB$4))/LN(P$5),0)-ROUND(LN(GCD($B258,P$5^BB$4))/LN(P$5),0)</f>
        <v>0</v>
      </c>
      <c r="Q258">
        <f t="shared" ref="Q258:Q266" si="249">ROUND(LN(GCD($A258,Q$5^BC$4))/LN(Q$5),0)-ROUND(LN(GCD($B258,Q$5^BC$4))/LN(Q$5),0)</f>
        <v>0</v>
      </c>
      <c r="R258">
        <f t="shared" ref="R258:R266" si="250">ROUND(LN(GCD($A258,R$5^BD$4))/LN(R$5),0)-ROUND(LN(GCD($B258,R$5^BD$4))/LN(R$5),0)</f>
        <v>0</v>
      </c>
      <c r="S258">
        <f t="shared" ref="S258:S266" si="251">ROUND(LN(GCD($A258,S$5^BE$4))/LN(S$5),0)-ROUND(LN(GCD($B258,S$5^BE$4))/LN(S$5),0)</f>
        <v>0</v>
      </c>
      <c r="T258" t="s">
        <v>71</v>
      </c>
      <c r="V258" s="7">
        <f t="shared" si="228"/>
        <v>1</v>
      </c>
      <c r="W258" s="7">
        <f t="shared" si="229"/>
        <v>1</v>
      </c>
      <c r="X258" s="7">
        <f t="shared" si="230"/>
        <v>343</v>
      </c>
      <c r="Y258">
        <f t="shared" si="231"/>
        <v>78125</v>
      </c>
      <c r="Z258" t="str">
        <f t="shared" si="234"/>
        <v>7^3.</v>
      </c>
      <c r="AA258" t="str">
        <f t="shared" si="232"/>
        <v>5^7.</v>
      </c>
      <c r="AB258" t="str">
        <f t="shared" si="235"/>
        <v>[,-7 3]</v>
      </c>
      <c r="AC258" t="str">
        <f t="shared" si="236"/>
        <v>343:5^7</v>
      </c>
      <c r="AD258" t="str">
        <f t="shared" si="237"/>
        <v>[,-7 3]</v>
      </c>
      <c r="AE258" t="str">
        <f t="shared" ref="AE258:AE266" si="252">IF(ISERROR(VLOOKUP(VALUE(AD258),AL$32:AM$41,2,FALSE)),AD258,TEXT(VLOOKUP(VALUE(AD258),AL$32:AM$41,2,FALSE),"0"))</f>
        <v>[,-7 3]</v>
      </c>
      <c r="AF258" t="str">
        <f t="shared" ref="AF258:AF266" si="253">IF(ISERROR(VLOOKUP(VALUE(AD258),AL$32:AN$41,3,FALSE)),AD258,TEXT(VLOOKUP(VALUE(AD258),AL$32:AN$41,3,FALSE),"0"))</f>
        <v>[,-7 3]</v>
      </c>
      <c r="AG258">
        <f t="shared" ref="AG258:AG266" ca="1" si="254">IF(AND(ABS(J258)&gt;ABS(OFFSET(AI$5,MATCH(C258,AL$6:AL$29,1),0)),(ABS(I258)&gt;ROUND(LN(3)/LN(2)*ABS(OFFSET(AI$5,MATCH(C258,AL$6:AL$29,1),0)),0))),1,0)</f>
        <v>0</v>
      </c>
      <c r="AH258" s="21">
        <f t="shared" si="238"/>
        <v>1.8997412742513866</v>
      </c>
    </row>
    <row r="259" spans="1:34">
      <c r="A259">
        <v>2657205</v>
      </c>
      <c r="B259">
        <v>2490368</v>
      </c>
      <c r="C259" s="6">
        <f t="shared" si="233"/>
        <v>112.2607081171811</v>
      </c>
      <c r="D259" s="19"/>
      <c r="E259" s="19" t="s">
        <v>259</v>
      </c>
      <c r="F259" s="7" t="str">
        <f t="shared" ca="1" si="239"/>
        <v>5:19-apotome</v>
      </c>
      <c r="G259" s="7" t="str">
        <f t="shared" ca="1" si="240"/>
        <v>5:19A</v>
      </c>
      <c r="H259" s="2" t="s">
        <v>72</v>
      </c>
      <c r="I259">
        <f t="shared" si="241"/>
        <v>-17</v>
      </c>
      <c r="J259">
        <f t="shared" si="242"/>
        <v>12</v>
      </c>
      <c r="K259">
        <f t="shared" si="243"/>
        <v>1</v>
      </c>
      <c r="L259">
        <f t="shared" si="244"/>
        <v>0</v>
      </c>
      <c r="M259">
        <f t="shared" si="245"/>
        <v>0</v>
      </c>
      <c r="N259">
        <f t="shared" si="246"/>
        <v>0</v>
      </c>
      <c r="O259">
        <f t="shared" si="247"/>
        <v>0</v>
      </c>
      <c r="P259">
        <f t="shared" si="248"/>
        <v>-1</v>
      </c>
      <c r="Q259">
        <f t="shared" si="249"/>
        <v>0</v>
      </c>
      <c r="R259">
        <f t="shared" si="250"/>
        <v>0</v>
      </c>
      <c r="S259">
        <f t="shared" si="251"/>
        <v>0</v>
      </c>
      <c r="T259" t="s">
        <v>71</v>
      </c>
      <c r="V259" s="7">
        <f t="shared" si="228"/>
        <v>1</v>
      </c>
      <c r="W259" s="7">
        <f t="shared" si="229"/>
        <v>1</v>
      </c>
      <c r="X259" s="7">
        <f t="shared" si="230"/>
        <v>5</v>
      </c>
      <c r="Y259">
        <f t="shared" si="231"/>
        <v>19</v>
      </c>
      <c r="Z259" t="str">
        <f t="shared" si="234"/>
        <v>5.</v>
      </c>
      <c r="AA259" t="str">
        <f t="shared" si="232"/>
        <v>19.</v>
      </c>
      <c r="AB259" t="str">
        <f t="shared" si="235"/>
        <v>[,1 0 0,0 0 -1]</v>
      </c>
      <c r="AC259" t="str">
        <f t="shared" si="236"/>
        <v>5:19</v>
      </c>
      <c r="AD259" t="str">
        <f t="shared" si="237"/>
        <v>5:19</v>
      </c>
      <c r="AE259" t="str">
        <f t="shared" si="252"/>
        <v>5:19</v>
      </c>
      <c r="AF259" t="str">
        <f t="shared" si="253"/>
        <v>5:19</v>
      </c>
      <c r="AG259">
        <f t="shared" ca="1" si="254"/>
        <v>0</v>
      </c>
      <c r="AH259" s="21">
        <f t="shared" si="238"/>
        <v>5.0876988448760381</v>
      </c>
    </row>
    <row r="260" spans="1:34">
      <c r="A260" s="3">
        <v>2187</v>
      </c>
      <c r="B260" s="3">
        <v>2048</v>
      </c>
      <c r="C260" s="6">
        <f t="shared" si="233"/>
        <v>113.6850060577125</v>
      </c>
      <c r="D260" s="3" t="s">
        <v>155</v>
      </c>
      <c r="E260" s="19" t="s">
        <v>285</v>
      </c>
      <c r="F260" s="7" t="str">
        <f t="shared" ca="1" si="239"/>
        <v>Pythagorean apotome</v>
      </c>
      <c r="G260" s="7" t="str">
        <f t="shared" ca="1" si="240"/>
        <v>3A</v>
      </c>
      <c r="H260" s="2" t="s">
        <v>72</v>
      </c>
      <c r="I260">
        <f t="shared" si="241"/>
        <v>-11</v>
      </c>
      <c r="J260">
        <f t="shared" si="242"/>
        <v>7</v>
      </c>
      <c r="K260">
        <f t="shared" si="243"/>
        <v>0</v>
      </c>
      <c r="L260">
        <f t="shared" si="244"/>
        <v>0</v>
      </c>
      <c r="M260">
        <f t="shared" si="245"/>
        <v>0</v>
      </c>
      <c r="N260">
        <f t="shared" si="246"/>
        <v>0</v>
      </c>
      <c r="O260">
        <f t="shared" si="247"/>
        <v>0</v>
      </c>
      <c r="P260">
        <f t="shared" si="248"/>
        <v>0</v>
      </c>
      <c r="Q260">
        <f t="shared" si="249"/>
        <v>0</v>
      </c>
      <c r="R260">
        <f t="shared" si="250"/>
        <v>0</v>
      </c>
      <c r="S260">
        <f t="shared" si="251"/>
        <v>0</v>
      </c>
      <c r="T260" t="s">
        <v>71</v>
      </c>
      <c r="V260" s="7">
        <f t="shared" si="228"/>
        <v>1</v>
      </c>
      <c r="W260" s="7">
        <f t="shared" si="229"/>
        <v>1</v>
      </c>
      <c r="X260" s="7">
        <f t="shared" si="230"/>
        <v>1</v>
      </c>
      <c r="Y260">
        <f t="shared" si="231"/>
        <v>1</v>
      </c>
      <c r="Z260" t="str">
        <f t="shared" si="234"/>
        <v/>
      </c>
      <c r="AA260" t="str">
        <f t="shared" si="232"/>
        <v/>
      </c>
      <c r="AB260" t="str">
        <f t="shared" si="235"/>
        <v>[,]</v>
      </c>
      <c r="AC260" t="str">
        <f t="shared" si="236"/>
        <v>1</v>
      </c>
      <c r="AD260" t="str">
        <f t="shared" si="237"/>
        <v>1</v>
      </c>
      <c r="AE260" t="str">
        <f t="shared" si="252"/>
        <v>Pythagorean</v>
      </c>
      <c r="AF260" t="str">
        <f t="shared" si="253"/>
        <v>3</v>
      </c>
      <c r="AG260">
        <f t="shared" ca="1" si="254"/>
        <v>0</v>
      </c>
      <c r="AH260" s="21">
        <f t="shared" si="238"/>
        <v>3.7299544786151273E-7</v>
      </c>
    </row>
    <row r="261" spans="1:34">
      <c r="A261" s="3">
        <v>6561</v>
      </c>
      <c r="B261" s="3">
        <v>6125</v>
      </c>
      <c r="C261" s="6">
        <f t="shared" si="233"/>
        <v>119.04705239034664</v>
      </c>
      <c r="D261" s="3" t="s">
        <v>156</v>
      </c>
      <c r="F261" s="7" t="str">
        <f t="shared" ca="1" si="239"/>
        <v>[,-3 -2]-kleisma-plus-apotome</v>
      </c>
      <c r="G261" s="7" t="str">
        <f t="shared" ca="1" si="240"/>
        <v>[,-3 -2]k+A</v>
      </c>
      <c r="H261" s="2" t="s">
        <v>72</v>
      </c>
      <c r="I261">
        <f t="shared" si="241"/>
        <v>0</v>
      </c>
      <c r="J261">
        <f t="shared" si="242"/>
        <v>8</v>
      </c>
      <c r="K261">
        <f t="shared" si="243"/>
        <v>-3</v>
      </c>
      <c r="L261">
        <f t="shared" si="244"/>
        <v>-2</v>
      </c>
      <c r="M261">
        <f t="shared" si="245"/>
        <v>0</v>
      </c>
      <c r="N261">
        <f t="shared" si="246"/>
        <v>0</v>
      </c>
      <c r="O261">
        <f t="shared" si="247"/>
        <v>0</v>
      </c>
      <c r="P261">
        <f t="shared" si="248"/>
        <v>0</v>
      </c>
      <c r="Q261">
        <f t="shared" si="249"/>
        <v>0</v>
      </c>
      <c r="R261">
        <f t="shared" si="250"/>
        <v>0</v>
      </c>
      <c r="S261">
        <f t="shared" si="251"/>
        <v>0</v>
      </c>
      <c r="T261" t="s">
        <v>71</v>
      </c>
      <c r="V261" s="7">
        <f t="shared" si="228"/>
        <v>1</v>
      </c>
      <c r="W261" s="7">
        <f t="shared" si="229"/>
        <v>1</v>
      </c>
      <c r="X261" s="7">
        <f t="shared" si="230"/>
        <v>1</v>
      </c>
      <c r="Y261">
        <f t="shared" si="231"/>
        <v>6125</v>
      </c>
      <c r="Z261" t="str">
        <f t="shared" si="234"/>
        <v/>
      </c>
      <c r="AA261" t="str">
        <f t="shared" si="232"/>
        <v>5^3.7^2.</v>
      </c>
      <c r="AB261" t="str">
        <f t="shared" si="235"/>
        <v>[,-3 -2]</v>
      </c>
      <c r="AC261" t="str">
        <f t="shared" si="236"/>
        <v>5^3.7^2</v>
      </c>
      <c r="AD261" t="str">
        <f t="shared" si="237"/>
        <v>[,-3 -2]</v>
      </c>
      <c r="AE261" t="str">
        <f t="shared" si="252"/>
        <v>[,-3 -2]</v>
      </c>
      <c r="AF261" t="str">
        <f t="shared" si="253"/>
        <v>[,-3 -2]</v>
      </c>
      <c r="AG261">
        <f t="shared" ca="1" si="254"/>
        <v>0</v>
      </c>
      <c r="AH261" s="21">
        <f t="shared" si="238"/>
        <v>0.66983888171327344</v>
      </c>
    </row>
    <row r="262" spans="1:34">
      <c r="A262" s="3">
        <v>15</v>
      </c>
      <c r="B262" s="3">
        <v>14</v>
      </c>
      <c r="C262" s="6">
        <f t="shared" si="233"/>
        <v>119.44280826109767</v>
      </c>
      <c r="D262" s="3" t="s">
        <v>157</v>
      </c>
      <c r="E262" s="1" t="s">
        <v>319</v>
      </c>
      <c r="F262" s="7" t="str">
        <f t="shared" ca="1" si="239"/>
        <v>5:7-kleisma-plus-apotome</v>
      </c>
      <c r="G262" s="7" t="str">
        <f t="shared" ca="1" si="240"/>
        <v>5:7k+A</v>
      </c>
      <c r="H262" s="2" t="s">
        <v>72</v>
      </c>
      <c r="I262">
        <f t="shared" si="241"/>
        <v>-1</v>
      </c>
      <c r="J262">
        <f t="shared" si="242"/>
        <v>1</v>
      </c>
      <c r="K262">
        <f t="shared" si="243"/>
        <v>1</v>
      </c>
      <c r="L262">
        <f t="shared" si="244"/>
        <v>-1</v>
      </c>
      <c r="M262">
        <f t="shared" si="245"/>
        <v>0</v>
      </c>
      <c r="N262">
        <f t="shared" si="246"/>
        <v>0</v>
      </c>
      <c r="O262">
        <f t="shared" si="247"/>
        <v>0</v>
      </c>
      <c r="P262">
        <f t="shared" si="248"/>
        <v>0</v>
      </c>
      <c r="Q262">
        <f t="shared" si="249"/>
        <v>0</v>
      </c>
      <c r="R262">
        <f t="shared" si="250"/>
        <v>0</v>
      </c>
      <c r="S262">
        <f t="shared" si="251"/>
        <v>0</v>
      </c>
      <c r="T262" t="s">
        <v>71</v>
      </c>
      <c r="V262" s="7">
        <f t="shared" si="228"/>
        <v>1</v>
      </c>
      <c r="W262" s="7">
        <f t="shared" si="229"/>
        <v>1</v>
      </c>
      <c r="X262" s="7">
        <f t="shared" si="230"/>
        <v>5</v>
      </c>
      <c r="Y262">
        <f t="shared" si="231"/>
        <v>7</v>
      </c>
      <c r="Z262" t="str">
        <f t="shared" si="234"/>
        <v>5.</v>
      </c>
      <c r="AA262" t="str">
        <f t="shared" si="232"/>
        <v>7.</v>
      </c>
      <c r="AB262" t="str">
        <f t="shared" si="235"/>
        <v>[,1 -1]</v>
      </c>
      <c r="AC262" t="str">
        <f t="shared" si="236"/>
        <v>5:7</v>
      </c>
      <c r="AD262" t="str">
        <f t="shared" si="237"/>
        <v>5:7</v>
      </c>
      <c r="AE262" t="str">
        <f t="shared" si="252"/>
        <v>5:7</v>
      </c>
      <c r="AF262" t="str">
        <f t="shared" si="253"/>
        <v>5:7</v>
      </c>
      <c r="AG262">
        <f t="shared" ca="1" si="254"/>
        <v>0</v>
      </c>
      <c r="AH262" s="21">
        <f t="shared" si="238"/>
        <v>6.3545292503644601</v>
      </c>
    </row>
    <row r="263" spans="1:34">
      <c r="A263" s="3">
        <v>14</v>
      </c>
      <c r="B263" s="3">
        <v>13</v>
      </c>
      <c r="C263" s="6">
        <f t="shared" si="233"/>
        <v>128.29824469981398</v>
      </c>
      <c r="D263" s="3" t="s">
        <v>158</v>
      </c>
      <c r="F263" s="7" t="str">
        <f t="shared" ca="1" si="239"/>
        <v>7:13-comma-plus-apotome</v>
      </c>
      <c r="G263" s="7" t="str">
        <f t="shared" ca="1" si="240"/>
        <v>7:13C+A</v>
      </c>
      <c r="H263" s="2" t="s">
        <v>72</v>
      </c>
      <c r="I263">
        <f t="shared" si="241"/>
        <v>1</v>
      </c>
      <c r="J263">
        <f t="shared" si="242"/>
        <v>0</v>
      </c>
      <c r="K263">
        <f t="shared" si="243"/>
        <v>0</v>
      </c>
      <c r="L263">
        <f t="shared" si="244"/>
        <v>1</v>
      </c>
      <c r="M263">
        <f t="shared" si="245"/>
        <v>0</v>
      </c>
      <c r="N263">
        <f t="shared" si="246"/>
        <v>-1</v>
      </c>
      <c r="O263">
        <f t="shared" si="247"/>
        <v>0</v>
      </c>
      <c r="P263">
        <f t="shared" si="248"/>
        <v>0</v>
      </c>
      <c r="Q263">
        <f t="shared" si="249"/>
        <v>0</v>
      </c>
      <c r="R263">
        <f t="shared" si="250"/>
        <v>0</v>
      </c>
      <c r="S263">
        <f t="shared" si="251"/>
        <v>0</v>
      </c>
      <c r="T263" t="s">
        <v>71</v>
      </c>
      <c r="V263" s="7">
        <f t="shared" si="228"/>
        <v>1</v>
      </c>
      <c r="W263" s="7">
        <f t="shared" si="229"/>
        <v>1</v>
      </c>
      <c r="X263" s="7">
        <f t="shared" si="230"/>
        <v>7</v>
      </c>
      <c r="Y263">
        <f t="shared" si="231"/>
        <v>13</v>
      </c>
      <c r="Z263" t="str">
        <f t="shared" si="234"/>
        <v>7.</v>
      </c>
      <c r="AA263" t="str">
        <f t="shared" si="232"/>
        <v>13.</v>
      </c>
      <c r="AB263" t="str">
        <f t="shared" si="235"/>
        <v>[,0 1 0,-1]</v>
      </c>
      <c r="AC263" t="str">
        <f t="shared" si="236"/>
        <v>7:13</v>
      </c>
      <c r="AD263" t="str">
        <f t="shared" si="237"/>
        <v>7:13</v>
      </c>
      <c r="AE263" t="str">
        <f t="shared" si="252"/>
        <v>7:13</v>
      </c>
      <c r="AF263" t="str">
        <f t="shared" si="253"/>
        <v>7:13</v>
      </c>
      <c r="AG263">
        <f t="shared" ca="1" si="254"/>
        <v>0</v>
      </c>
      <c r="AH263" s="21">
        <f t="shared" si="238"/>
        <v>7.8997907630619508</v>
      </c>
    </row>
    <row r="264" spans="1:34">
      <c r="A264" s="3">
        <v>27</v>
      </c>
      <c r="B264" s="3">
        <v>25</v>
      </c>
      <c r="C264" s="6">
        <f t="shared" si="233"/>
        <v>133.23757486649305</v>
      </c>
      <c r="D264" s="3" t="s">
        <v>159</v>
      </c>
      <c r="E264" s="1" t="s">
        <v>320</v>
      </c>
      <c r="F264" s="7" t="str">
        <f t="shared" ca="1" si="239"/>
        <v>25-comma-plus-apotome</v>
      </c>
      <c r="G264" s="7" t="str">
        <f t="shared" ca="1" si="240"/>
        <v>25C+A</v>
      </c>
      <c r="H264" s="2" t="s">
        <v>72</v>
      </c>
      <c r="I264">
        <f t="shared" si="241"/>
        <v>0</v>
      </c>
      <c r="J264">
        <f t="shared" si="242"/>
        <v>3</v>
      </c>
      <c r="K264">
        <f t="shared" si="243"/>
        <v>-2</v>
      </c>
      <c r="L264">
        <f t="shared" si="244"/>
        <v>0</v>
      </c>
      <c r="M264">
        <f t="shared" si="245"/>
        <v>0</v>
      </c>
      <c r="N264">
        <f t="shared" si="246"/>
        <v>0</v>
      </c>
      <c r="O264">
        <f t="shared" si="247"/>
        <v>0</v>
      </c>
      <c r="P264">
        <f t="shared" si="248"/>
        <v>0</v>
      </c>
      <c r="Q264">
        <f t="shared" si="249"/>
        <v>0</v>
      </c>
      <c r="R264">
        <f t="shared" si="250"/>
        <v>0</v>
      </c>
      <c r="S264">
        <f t="shared" si="251"/>
        <v>0</v>
      </c>
      <c r="T264" t="s">
        <v>71</v>
      </c>
      <c r="V264" s="7">
        <f t="shared" si="228"/>
        <v>1</v>
      </c>
      <c r="W264" s="7">
        <f t="shared" si="229"/>
        <v>1</v>
      </c>
      <c r="X264" s="7">
        <f t="shared" si="230"/>
        <v>1</v>
      </c>
      <c r="Y264">
        <f t="shared" si="231"/>
        <v>25</v>
      </c>
      <c r="Z264" t="str">
        <f t="shared" si="234"/>
        <v/>
      </c>
      <c r="AA264" t="str">
        <f t="shared" si="232"/>
        <v>5^2.</v>
      </c>
      <c r="AB264" t="str">
        <f t="shared" si="235"/>
        <v>[,-2]</v>
      </c>
      <c r="AC264" t="str">
        <f t="shared" si="236"/>
        <v>25</v>
      </c>
      <c r="AD264" t="str">
        <f t="shared" si="237"/>
        <v>25</v>
      </c>
      <c r="AE264" t="str">
        <f t="shared" si="252"/>
        <v>25</v>
      </c>
      <c r="AF264" t="str">
        <f t="shared" si="253"/>
        <v>25</v>
      </c>
      <c r="AG264">
        <f t="shared" ca="1" si="254"/>
        <v>0</v>
      </c>
      <c r="AH264" s="21">
        <f t="shared" si="238"/>
        <v>5.203923332589623</v>
      </c>
    </row>
    <row r="265" spans="1:34">
      <c r="A265" s="3" t="s">
        <v>190</v>
      </c>
      <c r="C265" s="6">
        <f>(I265+(LN(J$5)*J265+LN(K$5)*K265+LN(L$5)*L265+LN(M$5)*M265+LN(N$5)*N265+LN(O$5)*O265+LN(P$5)*P265+LN(Q$5)*Q265+LN(R$5)*R265+LN(S$5)*S265)/LN(2))*1200</f>
        <v>137.14501644236492</v>
      </c>
      <c r="E265" s="1"/>
      <c r="F265" s="7" t="str">
        <f ca="1">LOOKUP(AG265,AL$52:AM$58)&amp;AE265&amp;IF((RIGHT(AE265,1)&lt;&gt;"]")*ISERROR(VALUE(RIGHT(AE265,1)))," ","-")&amp;LOOKUP(C265,AL$6:AM$29)</f>
        <v>Pythagorean comma-plus-apotome</v>
      </c>
      <c r="G265" s="7" t="str">
        <f ca="1">LOOKUP(AG265,AL$52:AN$58)&amp;AF265&amp;LOOKUP(C265,AL$6:AN$29)</f>
        <v>3C+A</v>
      </c>
      <c r="H265" s="2"/>
      <c r="I265">
        <v>-30</v>
      </c>
      <c r="J265">
        <v>19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V265" s="7" t="e">
        <f>A265/(I$5^IF(I265&gt;0,I265,0)*J$5^IF(J265&gt;0,J265,0)*K$5^IF(K265&gt;0,K265,0)*L$5^IF(L265&gt;0,L265,0)*M$5^IF(M265&gt;0,M265,0)*N$5^IF(N265&gt;0,N265,0)*O$5^IF(O265&gt;0,O265,0)*P$5^IF(P265&gt;0,P265,0)*Q$5^IF(Q265&gt;0,Q265,0)*R$5^IF(R265&gt;0,R265,0)*S$5^IF(S265&gt;0,S265,0))</f>
        <v>#VALUE!</v>
      </c>
      <c r="W265" s="7">
        <f>B265/(I$5^IF(I265&lt;0,-I265,0)*J$5^IF(J265&lt;0,-J265,0)*K$5^IF(K265&lt;0,-K265,0)*L$5^IF(L265&lt;0,-L265,0)*M$5^IF(M265&lt;0,-M265,0)*N$5^IF(N265&lt;0,-N265,0)*O$5^IF(O265&lt;0,-O265,0)*P$5^IF(P265&lt;0,-P265,0)*Q$5^IF(Q265&lt;0,-Q265,0)*R$5^IF(R265&lt;0,-R265,0)*S$5^IF(S265&lt;0,-S265,0))</f>
        <v>0</v>
      </c>
      <c r="X265" s="7">
        <f>K$5^IF(K265&gt;0,K265,0)*L$5^IF(L265&gt;0,L265,0)*M$5^IF(M265&gt;0,M265,0)*N$5^IF(N265&gt;0,N265,0)*O$5^IF(O265&gt;0,O265,0)*P$5^IF(P265&gt;0,P265,0)*Q$5^IF(Q265&gt;0,Q265,0)*R$5^IF(R265&gt;0,R265,0)*S$5^IF(S265&gt;0,S265,0)</f>
        <v>1</v>
      </c>
      <c r="Y265">
        <f>K$5^IF(K265&lt;0,-K265,0)*L$5^IF(L265&lt;0,-L265,0)*M$5^IF(M265&lt;0,-M265,0)*N$5^IF(N265&lt;0,-N265,0)*O$5^IF(O265&lt;0,-O265,0)*P$5^IF(P265&lt;0,-P265,0)*Q$5^IF(Q265&lt;0,-Q265,0)*R$5^IF(R265&lt;0,-R265,0)*S$5^IF(S265&lt;0,-S265,0)</f>
        <v>1</v>
      </c>
      <c r="Z265" t="str">
        <f>IF(K265&gt;0,K$5&amp;IF(K265&gt;1,"^"&amp;K265,"")&amp;".","")&amp;IF(L265&gt;0,L$5&amp;IF(L265&gt;1,"^"&amp;L265,"")&amp;".","")&amp;IF(M265&gt;0,M$5&amp;IF(M265&gt;1,"^"&amp;M265,"")&amp;".","")&amp;IF(N265&gt;0,N$5&amp;IF(N265&gt;1,"^"&amp;N265,"")&amp;".","")&amp;IF(O265&gt;0,O$5&amp;IF(O265&gt;1,"^"&amp;O265,"")&amp;".","")&amp;IF(P265&gt;0,P$5&amp;IF(P265&gt;1,"^"&amp;P265,"")&amp;".","")&amp;IF(Q265&gt;0,Q$5&amp;IF(Q265&gt;1,"^"&amp;Q265,"")&amp;".","")&amp;IF(R265&gt;0,R$5&amp;IF(R265&gt;1,"^"&amp;R265,"")&amp;".","")&amp;IF(S265&gt;0,S$5&amp;IF(S265&gt;1,"^"&amp;S265,"")&amp;".","")</f>
        <v/>
      </c>
      <c r="AA265" t="str">
        <f>IF(K265&lt;0,K$5&amp;IF(K265&lt;-1,"^"&amp;-K265,"")&amp;".","")&amp;IF(L265&lt;0,L$5&amp;IF(L265&lt;-1,"^"&amp;-L265,"")&amp;".","")&amp;IF(M265&lt;0,M$5&amp;IF(M265&lt;-1,"^"&amp;-M265,"")&amp;".","")&amp;IF(N265&lt;0,N$5&amp;IF(N265&lt;-1,"^"&amp;-N265,"")&amp;".","")&amp;IF(O265&lt;0,O$5&amp;IF(O265&lt;-1,"^"&amp;-O265,"")&amp;".","")&amp;IF(P265&lt;0,P$5&amp;IF(P265&lt;-1,"^"&amp;-P265,"")&amp;".","")&amp;IF(Q265&lt;0,Q$5&amp;IF(Q265&lt;-1,"^"&amp;-Q265,"")&amp;".","")&amp;IF(R265&lt;0,R$5&amp;IF(R265&lt;-1,"^"&amp;-R265,"")&amp;".","")&amp;IF(S265&lt;0,S$5&amp;IF(S265&lt;-1,"^"&amp;-S265,"")&amp;".","")</f>
        <v/>
      </c>
      <c r="AB265" t="str">
        <f>"[,"&amp;IF(OR(K265:S265),K265,"")&amp;IF(OR(L265:S265)," "&amp;L265,"")&amp;IF(OR(M265:S265)," "&amp;M265,"")&amp;IF(OR(N265:S265),","&amp;N265,"")&amp;IF(OR(O265:S265)," "&amp;O265,"")&amp;IF(OR(P265:S265)," "&amp;P265,"")&amp;IF(OR(Q265:S265),","&amp;Q265,"")&amp;IF(OR(R265:S265)," "&amp;R265,"")&amp;IF(OR(S265:S265)," "&amp;S265,"")&amp;"]"</f>
        <v>[,]</v>
      </c>
      <c r="AC265" t="str">
        <f>IF(Y265&gt;X265,IF(X265=1,"",IF(X265&lt;=F$2,X265,LEFT(Z265,LEN(Z265)-1))&amp;":")&amp;IF(Y265=1,"1",IF(Y265&lt;=F$2,Y265,LEFT(AA265,LEN(AA265)-1))),IF(Y265=1,"",IF(Y265&lt;=F$2,Y265,LEFT(AA265,LEN(AA265)-1))&amp;":")&amp;IF(X265=1,"1",IF(X265&lt;=F$2,X265,LEFT(Z265,LEN(Z265)-1))))</f>
        <v>1</v>
      </c>
      <c r="AD265" t="str">
        <f>IF(LEN(AC265)&gt;MAX(F$4,LEN(AB265)-3),AB265,IF(Y265&gt;X265,IF(X265=1,"",IF(X265&lt;=F$2,X265,LEFT(Z265,LEN(Z265)-1))&amp;":")&amp;IF(Y265=1,"1",IF(Y265&lt;=F$2,Y265,LEFT(AA265,LEN(AA265)-1))),IF(Y265=1,"",IF(Y265&lt;=F$2,Y265,LEFT(AA265,LEN(AA265)-1))&amp;":")&amp;IF(X265=1,"1",IF(X265&lt;=F$2,X265,LEFT(Z265,LEN(Z265)-1)))))</f>
        <v>1</v>
      </c>
      <c r="AE265" t="str">
        <f>IF(ISERROR(VLOOKUP(VALUE(AD265),AL$32:AM$41,2,FALSE)),AD265,TEXT(VLOOKUP(VALUE(AD265),AL$32:AM$41,2,FALSE),"0"))</f>
        <v>Pythagorean</v>
      </c>
      <c r="AF265" t="str">
        <f>IF(ISERROR(VLOOKUP(VALUE(AD265),AL$32:AN$41,3,FALSE)),AD265,TEXT(VLOOKUP(VALUE(AD265),AL$32:AN$41,3,FALSE),"0"))</f>
        <v>3</v>
      </c>
      <c r="AG265">
        <f ca="1">IF(AND(ABS(J265)&gt;ABS(OFFSET(AI$5,MATCH(C265,AL$6:AL$29,1),0)),(ABS(I265)&gt;ROUND(LN(3)/LN(2)*ABS(OFFSET(AI$5,MATCH(C265,AL$6:AL$29,1),0)),0))),1,0)</f>
        <v>0</v>
      </c>
      <c r="AH265" s="21">
        <f>ABS(J265-7*C265/113.685)</f>
        <v>10.555481241179097</v>
      </c>
    </row>
    <row r="266" spans="1:34">
      <c r="A266" s="3">
        <v>13</v>
      </c>
      <c r="B266" s="3">
        <v>12</v>
      </c>
      <c r="C266" s="6">
        <f t="shared" si="233"/>
        <v>138.57266090392312</v>
      </c>
      <c r="D266" s="3" t="s">
        <v>160</v>
      </c>
      <c r="E266" s="1" t="s">
        <v>321</v>
      </c>
      <c r="F266" s="7" t="str">
        <f t="shared" ca="1" si="239"/>
        <v>tridecimal comma-plus-apotome</v>
      </c>
      <c r="G266" s="7" t="str">
        <f t="shared" ca="1" si="240"/>
        <v>13C+A</v>
      </c>
      <c r="H266" s="2" t="s">
        <v>72</v>
      </c>
      <c r="I266">
        <f t="shared" si="241"/>
        <v>-2</v>
      </c>
      <c r="J266">
        <f t="shared" si="242"/>
        <v>-1</v>
      </c>
      <c r="K266">
        <f t="shared" si="243"/>
        <v>0</v>
      </c>
      <c r="L266">
        <f t="shared" si="244"/>
        <v>0</v>
      </c>
      <c r="M266">
        <f t="shared" si="245"/>
        <v>0</v>
      </c>
      <c r="N266">
        <f t="shared" si="246"/>
        <v>1</v>
      </c>
      <c r="O266">
        <f t="shared" si="247"/>
        <v>0</v>
      </c>
      <c r="P266">
        <f t="shared" si="248"/>
        <v>0</v>
      </c>
      <c r="Q266">
        <f t="shared" si="249"/>
        <v>0</v>
      </c>
      <c r="R266">
        <f t="shared" si="250"/>
        <v>0</v>
      </c>
      <c r="S266">
        <f t="shared" si="251"/>
        <v>0</v>
      </c>
      <c r="T266" t="s">
        <v>71</v>
      </c>
      <c r="V266" s="7">
        <f t="shared" si="228"/>
        <v>1</v>
      </c>
      <c r="W266" s="7">
        <f t="shared" si="229"/>
        <v>1</v>
      </c>
      <c r="X266" s="7">
        <f t="shared" si="230"/>
        <v>13</v>
      </c>
      <c r="Y266">
        <f t="shared" si="231"/>
        <v>1</v>
      </c>
      <c r="Z266" t="str">
        <f t="shared" si="234"/>
        <v>13.</v>
      </c>
      <c r="AA266" t="str">
        <f t="shared" si="232"/>
        <v/>
      </c>
      <c r="AB266" t="str">
        <f t="shared" si="235"/>
        <v>[,0 0 0,1]</v>
      </c>
      <c r="AC266" t="str">
        <f t="shared" si="236"/>
        <v>13</v>
      </c>
      <c r="AD266" t="str">
        <f t="shared" si="237"/>
        <v>13</v>
      </c>
      <c r="AE266" t="str">
        <f t="shared" si="252"/>
        <v>tridecimal</v>
      </c>
      <c r="AF266" t="str">
        <f t="shared" si="253"/>
        <v>13</v>
      </c>
      <c r="AG266">
        <f t="shared" ca="1" si="254"/>
        <v>0</v>
      </c>
      <c r="AH266" s="21">
        <f t="shared" si="238"/>
        <v>9.5324240341950279</v>
      </c>
    </row>
    <row r="267" spans="1:34">
      <c r="A267" s="3" t="s">
        <v>324</v>
      </c>
      <c r="F267" s="7"/>
      <c r="G267" s="7"/>
      <c r="H267" s="2"/>
    </row>
    <row r="268" spans="1:34">
      <c r="A268" s="20">
        <v>160</v>
      </c>
      <c r="B268" s="20">
        <v>147</v>
      </c>
      <c r="C268" s="6">
        <f>(LN(A268)-LN(B268))/LN(2)*1200</f>
        <v>146.70690006119747</v>
      </c>
      <c r="E268" s="1"/>
      <c r="F268" s="7" t="str">
        <f ca="1">LOOKUP(AG268,AL$52:AM$58)&amp;AE268&amp;IF((RIGHT(AE268,1)&lt;&gt;"]")*ISERROR(VALUE(RIGHT(AE268,1)))," ","-")&amp;LOOKUP(C268,AL$6:AM$29)</f>
        <v>5:49-comma-plus-apotome</v>
      </c>
      <c r="G268" s="7" t="str">
        <f ca="1">LOOKUP(AG268,AL$52:AN$58)&amp;AF268&amp;LOOKUP(C268,AL$6:AN$29)</f>
        <v>5:49C+A</v>
      </c>
      <c r="H268" s="2" t="s">
        <v>72</v>
      </c>
      <c r="I268">
        <f t="shared" ref="I268:S268" si="255">ROUND(LN(GCD($A268,I$5^AU$4))/LN(I$5),0)-ROUND(LN(GCD($B268,I$5^AU$4))/LN(I$5),0)</f>
        <v>5</v>
      </c>
      <c r="J268">
        <f t="shared" si="255"/>
        <v>-1</v>
      </c>
      <c r="K268">
        <f t="shared" si="255"/>
        <v>1</v>
      </c>
      <c r="L268">
        <f t="shared" si="255"/>
        <v>-2</v>
      </c>
      <c r="M268">
        <f t="shared" si="255"/>
        <v>0</v>
      </c>
      <c r="N268">
        <f t="shared" si="255"/>
        <v>0</v>
      </c>
      <c r="O268">
        <f t="shared" si="255"/>
        <v>0</v>
      </c>
      <c r="P268">
        <f t="shared" si="255"/>
        <v>0</v>
      </c>
      <c r="Q268">
        <f t="shared" si="255"/>
        <v>0</v>
      </c>
      <c r="R268">
        <f t="shared" si="255"/>
        <v>0</v>
      </c>
      <c r="S268">
        <f t="shared" si="255"/>
        <v>0</v>
      </c>
      <c r="T268" t="s">
        <v>71</v>
      </c>
      <c r="V268" s="7">
        <f>A268/(I$5^IF(I268&gt;0,I268,0)*J$5^IF(J268&gt;0,J268,0)*K$5^IF(K268&gt;0,K268,0)*L$5^IF(L268&gt;0,L268,0)*M$5^IF(M268&gt;0,M268,0)*N$5^IF(N268&gt;0,N268,0)*O$5^IF(O268&gt;0,O268,0)*P$5^IF(P268&gt;0,P268,0)*Q$5^IF(Q268&gt;0,Q268,0)*R$5^IF(R268&gt;0,R268,0)*S$5^IF(S268&gt;0,S268,0))</f>
        <v>1</v>
      </c>
      <c r="W268" s="7">
        <f>B268/(I$5^IF(I268&lt;0,-I268,0)*J$5^IF(J268&lt;0,-J268,0)*K$5^IF(K268&lt;0,-K268,0)*L$5^IF(L268&lt;0,-L268,0)*M$5^IF(M268&lt;0,-M268,0)*N$5^IF(N268&lt;0,-N268,0)*O$5^IF(O268&lt;0,-O268,0)*P$5^IF(P268&lt;0,-P268,0)*Q$5^IF(Q268&lt;0,-Q268,0)*R$5^IF(R268&lt;0,-R268,0)*S$5^IF(S268&lt;0,-S268,0))</f>
        <v>1</v>
      </c>
      <c r="X268" s="7">
        <f>K$5^IF(K268&gt;0,K268,0)*L$5^IF(L268&gt;0,L268,0)*M$5^IF(M268&gt;0,M268,0)*N$5^IF(N268&gt;0,N268,0)*O$5^IF(O268&gt;0,O268,0)*P$5^IF(P268&gt;0,P268,0)*Q$5^IF(Q268&gt;0,Q268,0)*R$5^IF(R268&gt;0,R268,0)*S$5^IF(S268&gt;0,S268,0)</f>
        <v>5</v>
      </c>
      <c r="Y268">
        <f>K$5^IF(K268&lt;0,-K268,0)*L$5^IF(L268&lt;0,-L268,0)*M$5^IF(M268&lt;0,-M268,0)*N$5^IF(N268&lt;0,-N268,0)*O$5^IF(O268&lt;0,-O268,0)*P$5^IF(P268&lt;0,-P268,0)*Q$5^IF(Q268&lt;0,-Q268,0)*R$5^IF(R268&lt;0,-R268,0)*S$5^IF(S268&lt;0,-S268,0)</f>
        <v>49</v>
      </c>
      <c r="Z268" t="str">
        <f>IF(K268&gt;0,K$5&amp;IF(K268&gt;1,"^"&amp;K268,"")&amp;".","")&amp;IF(L268&gt;0,L$5&amp;IF(L268&gt;1,"^"&amp;L268,"")&amp;".","")&amp;IF(M268&gt;0,M$5&amp;IF(M268&gt;1,"^"&amp;M268,"")&amp;".","")&amp;IF(N268&gt;0,N$5&amp;IF(N268&gt;1,"^"&amp;N268,"")&amp;".","")&amp;IF(O268&gt;0,O$5&amp;IF(O268&gt;1,"^"&amp;O268,"")&amp;".","")&amp;IF(P268&gt;0,P$5&amp;IF(P268&gt;1,"^"&amp;P268,"")&amp;".","")&amp;IF(Q268&gt;0,Q$5&amp;IF(Q268&gt;1,"^"&amp;Q268,"")&amp;".","")&amp;IF(R268&gt;0,R$5&amp;IF(R268&gt;1,"^"&amp;R268,"")&amp;".","")&amp;IF(S268&gt;0,S$5&amp;IF(S268&gt;1,"^"&amp;S268,"")&amp;".","")</f>
        <v>5.</v>
      </c>
      <c r="AA268" t="str">
        <f>IF(K268&lt;0,K$5&amp;IF(K268&lt;-1,"^"&amp;-K268,"")&amp;".","")&amp;IF(L268&lt;0,L$5&amp;IF(L268&lt;-1,"^"&amp;-L268,"")&amp;".","")&amp;IF(M268&lt;0,M$5&amp;IF(M268&lt;-1,"^"&amp;-M268,"")&amp;".","")&amp;IF(N268&lt;0,N$5&amp;IF(N268&lt;-1,"^"&amp;-N268,"")&amp;".","")&amp;IF(O268&lt;0,O$5&amp;IF(O268&lt;-1,"^"&amp;-O268,"")&amp;".","")&amp;IF(P268&lt;0,P$5&amp;IF(P268&lt;-1,"^"&amp;-P268,"")&amp;".","")&amp;IF(Q268&lt;0,Q$5&amp;IF(Q268&lt;-1,"^"&amp;-Q268,"")&amp;".","")&amp;IF(R268&lt;0,R$5&amp;IF(R268&lt;-1,"^"&amp;-R268,"")&amp;".","")&amp;IF(S268&lt;0,S$5&amp;IF(S268&lt;-1,"^"&amp;-S268,"")&amp;".","")</f>
        <v>7^2.</v>
      </c>
      <c r="AB268" t="str">
        <f>"[,"&amp;IF(OR(K268:S268),K268,"")&amp;IF(OR(L268:S268)," "&amp;L268,"")&amp;IF(OR(M268:S268)," "&amp;M268,"")&amp;IF(OR(N268:S268),","&amp;N268,"")&amp;IF(OR(O268:S268)," "&amp;O268,"")&amp;IF(OR(P268:S268)," "&amp;P268,"")&amp;IF(OR(Q268:S268),","&amp;Q268,"")&amp;IF(OR(R268:S268)," "&amp;R268,"")&amp;IF(OR(S268:S268)," "&amp;S268,"")&amp;"]"</f>
        <v>[,1 -2]</v>
      </c>
      <c r="AC268" t="str">
        <f>IF(Y268&gt;X268,IF(X268=1,"",IF(X268&lt;=F$2,X268,LEFT(Z268,LEN(Z268)-1))&amp;":")&amp;IF(Y268=1,"1",IF(Y268&lt;=F$2,Y268,LEFT(AA268,LEN(AA268)-1))),IF(Y268=1,"",IF(Y268&lt;=F$2,Y268,LEFT(AA268,LEN(AA268)-1))&amp;":")&amp;IF(X268=1,"1",IF(X268&lt;=F$2,X268,LEFT(Z268,LEN(Z268)-1))))</f>
        <v>5:49</v>
      </c>
      <c r="AD268" t="str">
        <f>IF(LEN(AC268)&gt;MAX(F$4,LEN(AB268)-3),AB268,IF(Y268&gt;X268,IF(X268=1,"",IF(X268&lt;=F$2,X268,LEFT(Z268,LEN(Z268)-1))&amp;":")&amp;IF(Y268=1,"1",IF(Y268&lt;=F$2,Y268,LEFT(AA268,LEN(AA268)-1))),IF(Y268=1,"",IF(Y268&lt;=F$2,Y268,LEFT(AA268,LEN(AA268)-1))&amp;":")&amp;IF(X268=1,"1",IF(X268&lt;=F$2,X268,LEFT(Z268,LEN(Z268)-1)))))</f>
        <v>5:49</v>
      </c>
      <c r="AE268" t="str">
        <f>IF(ISERROR(VLOOKUP(VALUE(AD268),AL$32:AM$41,2,FALSE)),AD268,TEXT(VLOOKUP(VALUE(AD268),AL$32:AM$41,2,FALSE),"0"))</f>
        <v>5:49</v>
      </c>
      <c r="AF268" t="str">
        <f>IF(ISERROR(VLOOKUP(VALUE(AD268),AL$32:AN$41,3,FALSE)),AD268,TEXT(VLOOKUP(VALUE(AD268),AL$32:AN$41,3,FALSE),"0"))</f>
        <v>5:49</v>
      </c>
      <c r="AG268">
        <f ca="1">IF(AND(ABS(J268)&gt;ABS(OFFSET(AI$5,MATCH(C268,AL$6:AL$29,1),0)),(ABS(I268)&gt;ROUND(LN(3)/LN(2)*ABS(OFFSET(AI$5,MATCH(C268,AL$6:AL$29,1),0)),0))),1,0)</f>
        <v>0</v>
      </c>
      <c r="AH268" s="21">
        <f t="shared" si="238"/>
        <v>10.033278800443174</v>
      </c>
    </row>
    <row r="270" spans="1:34">
      <c r="E270" s="17"/>
      <c r="F270" s="7"/>
      <c r="G270" s="7"/>
      <c r="H270" s="2"/>
    </row>
    <row r="271" spans="1:34">
      <c r="E271" s="1"/>
      <c r="F271" s="7"/>
      <c r="G271" s="7"/>
      <c r="H271" s="2"/>
    </row>
    <row r="272" spans="1:34">
      <c r="E272" s="1"/>
      <c r="F272" s="7"/>
      <c r="G272" s="7"/>
      <c r="H272" s="2"/>
    </row>
    <row r="273" spans="5:8">
      <c r="E273" s="1"/>
      <c r="F273" s="7"/>
      <c r="G273" s="7"/>
      <c r="H273" s="2"/>
    </row>
    <row r="274" spans="5:8">
      <c r="E274" s="1"/>
      <c r="F274" s="7"/>
      <c r="G274" s="7"/>
      <c r="H274" s="2"/>
    </row>
    <row r="275" spans="5:8">
      <c r="E275" s="1"/>
      <c r="F275" s="7"/>
      <c r="G275" s="7"/>
      <c r="H275" s="2"/>
    </row>
    <row r="276" spans="5:8">
      <c r="E276" s="1"/>
      <c r="F276" s="7"/>
      <c r="G276" s="7"/>
      <c r="H276" s="2"/>
    </row>
    <row r="277" spans="5:8">
      <c r="F277" s="7"/>
      <c r="G277" s="7"/>
      <c r="H277" s="2"/>
    </row>
    <row r="278" spans="5:8">
      <c r="E278" s="1"/>
      <c r="F278" s="7"/>
      <c r="G278" s="7"/>
      <c r="H278" s="2"/>
    </row>
    <row r="279" spans="5:8">
      <c r="E279" s="1"/>
      <c r="F279" s="7"/>
      <c r="G279" s="7"/>
      <c r="H279" s="2"/>
    </row>
    <row r="280" spans="5:8">
      <c r="E280" s="1"/>
      <c r="F280" s="7"/>
      <c r="G280" s="7"/>
      <c r="H280" s="2"/>
    </row>
    <row r="281" spans="5:8">
      <c r="E281" s="1"/>
      <c r="F281" s="7"/>
      <c r="G281" s="7"/>
      <c r="H281" s="2"/>
    </row>
    <row r="282" spans="5:8">
      <c r="E282" s="1"/>
      <c r="F282" s="7"/>
      <c r="G282" s="7"/>
      <c r="H282" s="2"/>
    </row>
    <row r="283" spans="5:8">
      <c r="E283" s="1"/>
      <c r="F283" s="7"/>
      <c r="G283" s="7"/>
      <c r="H283" s="2"/>
    </row>
    <row r="284" spans="5:8">
      <c r="F284" s="7"/>
      <c r="G284" s="7"/>
      <c r="H284" s="2"/>
    </row>
    <row r="285" spans="5:8">
      <c r="E285" s="1"/>
      <c r="F285" s="7"/>
      <c r="G285" s="7"/>
      <c r="H285" s="2"/>
    </row>
    <row r="286" spans="5:8">
      <c r="E286" s="18"/>
      <c r="F286" s="7"/>
      <c r="G286" s="7"/>
      <c r="H286" s="2"/>
    </row>
    <row r="287" spans="5:8">
      <c r="F287" s="7"/>
      <c r="G287" s="7"/>
      <c r="H287" s="2"/>
    </row>
    <row r="288" spans="5:8">
      <c r="F288" s="7"/>
      <c r="G288" s="7"/>
      <c r="H288" s="2"/>
    </row>
    <row r="289" spans="6:8">
      <c r="F289" s="7"/>
      <c r="G289" s="7"/>
      <c r="H289" s="2"/>
    </row>
    <row r="290" spans="6:8">
      <c r="F290" s="7"/>
      <c r="G290" s="7"/>
      <c r="H290" s="2"/>
    </row>
    <row r="291" spans="6:8">
      <c r="F291" s="7"/>
      <c r="G291" s="7"/>
      <c r="H291" s="2"/>
    </row>
    <row r="292" spans="6:8">
      <c r="F292" s="7"/>
      <c r="G292" s="7"/>
      <c r="H292" s="2"/>
    </row>
    <row r="293" spans="6:8">
      <c r="F293" s="7"/>
      <c r="G293" s="7"/>
      <c r="H293" s="2"/>
    </row>
    <row r="294" spans="6:8">
      <c r="F294" s="7"/>
      <c r="G294" s="7"/>
      <c r="H294" s="2"/>
    </row>
    <row r="295" spans="6:8">
      <c r="F295" s="7"/>
      <c r="G295" s="7"/>
      <c r="H295" s="2"/>
    </row>
    <row r="296" spans="6:8">
      <c r="F296" s="7"/>
      <c r="G296" s="7"/>
      <c r="H296" s="2"/>
    </row>
    <row r="297" spans="6:8">
      <c r="F297" s="7"/>
      <c r="G297" s="7"/>
      <c r="H297" s="2"/>
    </row>
    <row r="298" spans="6:8">
      <c r="F298" s="7"/>
      <c r="G298" s="7"/>
      <c r="H298" s="2"/>
    </row>
    <row r="299" spans="6:8">
      <c r="F299" s="7"/>
      <c r="G299" s="7"/>
      <c r="H299" s="2"/>
    </row>
    <row r="300" spans="6:8">
      <c r="F300" s="7"/>
      <c r="G300" s="7"/>
      <c r="H300" s="2"/>
    </row>
    <row r="301" spans="6:8">
      <c r="F301" s="7"/>
      <c r="G301" s="7"/>
      <c r="H301" s="2"/>
    </row>
    <row r="302" spans="6:8">
      <c r="F302" s="7"/>
      <c r="G302" s="7"/>
      <c r="H302" s="2"/>
    </row>
    <row r="303" spans="6:8">
      <c r="F303" s="7"/>
      <c r="G303" s="7"/>
      <c r="H303" s="2"/>
    </row>
    <row r="304" spans="6:8">
      <c r="F304" s="7"/>
      <c r="G304" s="7"/>
      <c r="H304" s="2"/>
    </row>
    <row r="305" spans="6:8">
      <c r="F305" s="7"/>
      <c r="G305" s="7"/>
      <c r="H305" s="2"/>
    </row>
    <row r="306" spans="6:8">
      <c r="F306" s="7"/>
      <c r="G306" s="7"/>
      <c r="H306" s="2"/>
    </row>
    <row r="307" spans="6:8">
      <c r="F307" s="7"/>
      <c r="G307" s="7"/>
      <c r="H307" s="2"/>
    </row>
    <row r="308" spans="6:8">
      <c r="F308" s="7"/>
      <c r="G308" s="7"/>
      <c r="H308" s="2"/>
    </row>
    <row r="309" spans="6:8">
      <c r="F309" s="7"/>
      <c r="G309" s="7"/>
      <c r="H309" s="2"/>
    </row>
    <row r="310" spans="6:8">
      <c r="F310" s="7"/>
      <c r="G310" s="7"/>
      <c r="H310" s="2"/>
    </row>
    <row r="311" spans="6:8">
      <c r="F311" s="7"/>
      <c r="G311" s="7"/>
      <c r="H311" s="2"/>
    </row>
    <row r="312" spans="6:8">
      <c r="F312" s="7"/>
      <c r="G312" s="7"/>
      <c r="H312" s="2"/>
    </row>
    <row r="313" spans="6:8">
      <c r="F313" s="7"/>
      <c r="G313" s="7"/>
      <c r="H313" s="2"/>
    </row>
    <row r="314" spans="6:8">
      <c r="F314" s="7"/>
      <c r="G314" s="7"/>
      <c r="H314" s="2"/>
    </row>
    <row r="315" spans="6:8">
      <c r="F315" s="7"/>
      <c r="G315" s="7"/>
      <c r="H315" s="2"/>
    </row>
    <row r="316" spans="6:8">
      <c r="F316" s="7"/>
      <c r="G316" s="7"/>
      <c r="H316" s="2"/>
    </row>
    <row r="317" spans="6:8">
      <c r="F317" s="7"/>
      <c r="G317" s="7"/>
      <c r="H317" s="2"/>
    </row>
    <row r="318" spans="6:8">
      <c r="F318" s="7"/>
      <c r="G318" s="7"/>
      <c r="H318" s="2"/>
    </row>
    <row r="319" spans="6:8">
      <c r="F319" s="7"/>
      <c r="G319" s="7"/>
      <c r="H319" s="2"/>
    </row>
    <row r="320" spans="6:8">
      <c r="F320" s="7"/>
      <c r="G320" s="7"/>
      <c r="H320" s="2"/>
    </row>
    <row r="321" spans="6:8">
      <c r="F321" s="7"/>
      <c r="G321" s="7"/>
      <c r="H321" s="2"/>
    </row>
    <row r="322" spans="6:8">
      <c r="F322" s="7"/>
      <c r="G322" s="7"/>
      <c r="H322" s="2"/>
    </row>
    <row r="323" spans="6:8">
      <c r="F323" s="7"/>
      <c r="G323" s="7"/>
      <c r="H323" s="2"/>
    </row>
    <row r="324" spans="6:8">
      <c r="F324" s="7"/>
      <c r="G324" s="7"/>
      <c r="H324" s="2"/>
    </row>
    <row r="325" spans="6:8">
      <c r="F325" s="7"/>
      <c r="G325" s="7"/>
      <c r="H325" s="2"/>
    </row>
    <row r="326" spans="6:8">
      <c r="F326" s="7"/>
      <c r="G326" s="7"/>
      <c r="H326" s="2"/>
    </row>
    <row r="327" spans="6:8">
      <c r="F327" s="7"/>
      <c r="G327" s="7"/>
      <c r="H327" s="2"/>
    </row>
    <row r="328" spans="6:8">
      <c r="F328" s="7"/>
      <c r="G328" s="7"/>
      <c r="H328" s="2"/>
    </row>
    <row r="329" spans="6:8">
      <c r="F329" s="7"/>
      <c r="G329" s="7"/>
      <c r="H329" s="2"/>
    </row>
    <row r="330" spans="6:8">
      <c r="F330" s="7"/>
      <c r="G330" s="7"/>
      <c r="H330" s="2"/>
    </row>
    <row r="331" spans="6:8">
      <c r="F331" s="7"/>
      <c r="G331" s="7"/>
      <c r="H331" s="2"/>
    </row>
    <row r="332" spans="6:8">
      <c r="F332" s="7"/>
      <c r="G332" s="7"/>
      <c r="H332" s="2"/>
    </row>
    <row r="333" spans="6:8">
      <c r="F333" s="7"/>
      <c r="G333" s="7"/>
      <c r="H333" s="2"/>
    </row>
    <row r="334" spans="6:8">
      <c r="F334" s="7"/>
      <c r="G334" s="7"/>
      <c r="H334" s="2"/>
    </row>
    <row r="335" spans="6:8">
      <c r="F335" s="7"/>
      <c r="G335" s="7"/>
      <c r="H335" s="2"/>
    </row>
    <row r="336" spans="6:8">
      <c r="F336" s="7"/>
      <c r="G336" s="7"/>
      <c r="H336" s="2"/>
    </row>
    <row r="337" spans="6:8">
      <c r="F337" s="7"/>
      <c r="G337" s="7"/>
      <c r="H337" s="2"/>
    </row>
    <row r="338" spans="6:8">
      <c r="F338" s="7"/>
      <c r="G338" s="7"/>
      <c r="H338" s="2"/>
    </row>
    <row r="339" spans="6:8">
      <c r="F339" s="7"/>
      <c r="G339" s="7"/>
      <c r="H339" s="2"/>
    </row>
    <row r="340" spans="6:8">
      <c r="F340" s="7"/>
      <c r="G340" s="7"/>
      <c r="H340" s="2"/>
    </row>
    <row r="341" spans="6:8">
      <c r="F341" s="7"/>
      <c r="G341" s="7"/>
      <c r="H341" s="2"/>
    </row>
    <row r="342" spans="6:8">
      <c r="F342" s="7"/>
      <c r="G342" s="7"/>
      <c r="H342" s="2"/>
    </row>
    <row r="343" spans="6:8">
      <c r="F343" s="7"/>
      <c r="G343" s="7"/>
      <c r="H343" s="2"/>
    </row>
    <row r="344" spans="6:8">
      <c r="F344" s="7"/>
      <c r="G344" s="7"/>
      <c r="H344" s="2"/>
    </row>
    <row r="345" spans="6:8">
      <c r="F345" s="7"/>
      <c r="G345" s="7"/>
      <c r="H345" s="2"/>
    </row>
    <row r="346" spans="6:8">
      <c r="F346" s="7"/>
      <c r="G346" s="7"/>
      <c r="H346" s="2"/>
    </row>
    <row r="347" spans="6:8">
      <c r="F347" s="7"/>
      <c r="G347" s="7"/>
      <c r="H347" s="2"/>
    </row>
    <row r="348" spans="6:8">
      <c r="F348" s="7"/>
      <c r="G348" s="7"/>
      <c r="H348" s="2"/>
    </row>
    <row r="349" spans="6:8">
      <c r="F349" s="7"/>
      <c r="G349" s="7"/>
      <c r="H349" s="2"/>
    </row>
    <row r="350" spans="6:8">
      <c r="F350" s="7"/>
      <c r="G350" s="7"/>
      <c r="H350" s="2"/>
    </row>
    <row r="351" spans="6:8">
      <c r="F351" s="7"/>
      <c r="G351" s="7"/>
      <c r="H351" s="2"/>
    </row>
    <row r="352" spans="6:8">
      <c r="F352" s="7"/>
      <c r="G352" s="7"/>
      <c r="H352" s="2"/>
    </row>
    <row r="353" spans="6:8">
      <c r="F353" s="7"/>
      <c r="G353" s="7"/>
      <c r="H353" s="2"/>
    </row>
    <row r="354" spans="6:8">
      <c r="F354" s="7"/>
      <c r="G354" s="7"/>
      <c r="H354" s="2"/>
    </row>
    <row r="355" spans="6:8">
      <c r="F355" s="7"/>
      <c r="G355" s="7"/>
      <c r="H355" s="2"/>
    </row>
    <row r="356" spans="6:8">
      <c r="F356" s="7"/>
      <c r="G356" s="7"/>
      <c r="H356" s="2"/>
    </row>
    <row r="357" spans="6:8">
      <c r="F357" s="7"/>
      <c r="G357" s="7"/>
      <c r="H357" s="2"/>
    </row>
    <row r="358" spans="6:8">
      <c r="F358" s="7"/>
      <c r="G358" s="7"/>
      <c r="H358" s="2"/>
    </row>
    <row r="359" spans="6:8">
      <c r="F359" s="7"/>
      <c r="G359" s="7"/>
      <c r="H359" s="2"/>
    </row>
    <row r="360" spans="6:8">
      <c r="F360" s="7"/>
      <c r="G360" s="7"/>
      <c r="H360" s="2"/>
    </row>
    <row r="361" spans="6:8">
      <c r="F361" s="7"/>
      <c r="G361" s="7"/>
      <c r="H361" s="2"/>
    </row>
    <row r="362" spans="6:8">
      <c r="F362" s="7"/>
      <c r="G362" s="7"/>
      <c r="H362" s="2"/>
    </row>
    <row r="363" spans="6:8">
      <c r="F363" s="7"/>
      <c r="G363" s="7"/>
      <c r="H363" s="2"/>
    </row>
    <row r="364" spans="6:8">
      <c r="F364" s="7"/>
      <c r="G364" s="7"/>
      <c r="H364" s="2"/>
    </row>
    <row r="365" spans="6:8">
      <c r="F365" s="7"/>
      <c r="G365" s="7"/>
      <c r="H365" s="2"/>
    </row>
    <row r="366" spans="6:8">
      <c r="F366" s="7"/>
      <c r="G366" s="7"/>
      <c r="H366" s="2"/>
    </row>
    <row r="367" spans="6:8">
      <c r="F367" s="7"/>
      <c r="G367" s="7"/>
      <c r="H367" s="2"/>
    </row>
    <row r="368" spans="6:8">
      <c r="F368" s="7"/>
      <c r="G368" s="7"/>
      <c r="H368" s="2"/>
    </row>
    <row r="369" spans="6:8">
      <c r="F369" s="7"/>
      <c r="G369" s="7"/>
      <c r="H369" s="2"/>
    </row>
    <row r="370" spans="6:8">
      <c r="F370" s="7"/>
      <c r="G370" s="7"/>
      <c r="H370" s="2"/>
    </row>
    <row r="371" spans="6:8">
      <c r="F371" s="7"/>
      <c r="G371" s="7"/>
      <c r="H371" s="2"/>
    </row>
    <row r="372" spans="6:8">
      <c r="F372" s="7"/>
      <c r="G372" s="7"/>
      <c r="H372" s="2"/>
    </row>
    <row r="373" spans="6:8">
      <c r="F373" s="7"/>
      <c r="G373" s="7"/>
      <c r="H373" s="2"/>
    </row>
    <row r="374" spans="6:8">
      <c r="F374" s="7"/>
      <c r="G374" s="7"/>
      <c r="H374" s="2"/>
    </row>
    <row r="375" spans="6:8">
      <c r="F375" s="7"/>
      <c r="G375" s="7"/>
      <c r="H375" s="2"/>
    </row>
    <row r="376" spans="6:8">
      <c r="F376" s="7"/>
      <c r="G376" s="7"/>
      <c r="H376" s="2"/>
    </row>
    <row r="377" spans="6:8">
      <c r="F377" s="7"/>
      <c r="G377" s="7"/>
      <c r="H377" s="2"/>
    </row>
    <row r="378" spans="6:8">
      <c r="F378" s="7"/>
      <c r="G378" s="7"/>
      <c r="H378" s="2"/>
    </row>
    <row r="379" spans="6:8">
      <c r="F379" s="7"/>
      <c r="G379" s="7"/>
      <c r="H379" s="2"/>
    </row>
    <row r="380" spans="6:8">
      <c r="F380" s="7"/>
      <c r="G380" s="7"/>
      <c r="H380" s="2"/>
    </row>
    <row r="381" spans="6:8">
      <c r="F381" s="7"/>
      <c r="G381" s="7"/>
      <c r="H381" s="2"/>
    </row>
    <row r="382" spans="6:8">
      <c r="F382" s="7"/>
      <c r="G382" s="7"/>
      <c r="H382" s="2"/>
    </row>
    <row r="383" spans="6:8">
      <c r="F383" s="7"/>
      <c r="G383" s="7"/>
      <c r="H383" s="2"/>
    </row>
    <row r="384" spans="6:8">
      <c r="F384" s="7"/>
      <c r="G384" s="7"/>
      <c r="H384" s="2"/>
    </row>
    <row r="385" spans="6:8">
      <c r="F385" s="7"/>
      <c r="G385" s="7"/>
      <c r="H385" s="2"/>
    </row>
    <row r="386" spans="6:8">
      <c r="F386" s="7"/>
      <c r="G386" s="7"/>
      <c r="H386" s="2"/>
    </row>
    <row r="387" spans="6:8">
      <c r="F387" s="7"/>
      <c r="G387" s="7"/>
      <c r="H387" s="2"/>
    </row>
    <row r="388" spans="6:8">
      <c r="F388" s="7"/>
      <c r="G388" s="7"/>
      <c r="H388" s="2"/>
    </row>
    <row r="389" spans="6:8">
      <c r="F389" s="7"/>
      <c r="G389" s="7"/>
      <c r="H389" s="2"/>
    </row>
    <row r="390" spans="6:8">
      <c r="F390" s="7"/>
      <c r="G390" s="7"/>
      <c r="H390" s="2"/>
    </row>
    <row r="391" spans="6:8">
      <c r="F391" s="7"/>
      <c r="G391" s="7"/>
      <c r="H391" s="2"/>
    </row>
  </sheetData>
  <mergeCells count="1">
    <mergeCell ref="I1:S2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Keenan</dc:creator>
  <cp:lastModifiedBy>David Keenan</cp:lastModifiedBy>
  <dcterms:created xsi:type="dcterms:W3CDTF">2003-10-31T22:52:17Z</dcterms:created>
  <dcterms:modified xsi:type="dcterms:W3CDTF">2020-05-28T00:44:57Z</dcterms:modified>
</cp:coreProperties>
</file>